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ожидаемое" sheetId="1" r:id="rId1"/>
  </sheets>
  <definedNames>
    <definedName name="Z_29F181D9_8B87_456A_A146_FEBF8CD4EC53_.wvu.FilterData" localSheetId="0" hidden="1">'ожидаемое'!$A$3:$D$3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'ожидаемое'!$A$3:$D$3</definedName>
    <definedName name="Z_C023E86B_500D_4C77_8C47_FA64EB2FAA24_.wvu.PrintArea" localSheetId="0" hidden="1">'ожидаемое'!$A$1:$D$3</definedName>
    <definedName name="Z_C023E86B_500D_4C77_8C47_FA64EB2FAA24_.wvu.PrintTitles" localSheetId="0" hidden="1">'ожидаемое'!$3:$3</definedName>
    <definedName name="Z_D712D5FE_1DBA_4B80_BD81_D3E2CB0B78A0_.wvu.FilterData" localSheetId="0" hidden="1">'ожидаемое'!$A$3:$D$3</definedName>
    <definedName name="Z_F0A26FDB_08C0_4896_BE1E_7C5687CF3EF3_.wvu.FilterData" localSheetId="0" hidden="1">'ожидаемое'!$A$3:$D$3</definedName>
    <definedName name="_xlnm.Print_Titles" localSheetId="0">'ожидаемое'!$2:$3</definedName>
  </definedNames>
  <calcPr fullCalcOnLoad="1"/>
</workbook>
</file>

<file path=xl/sharedStrings.xml><?xml version="1.0" encoding="utf-8"?>
<sst xmlns="http://schemas.openxmlformats.org/spreadsheetml/2006/main" count="384" uniqueCount="374">
  <si>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</si>
  <si>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</si>
  <si>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</si>
  <si>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</si>
  <si>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Показатель </t>
  </si>
  <si>
    <t xml:space="preserve"> Ожидаемая оценка </t>
  </si>
  <si>
    <t>КБК</t>
  </si>
  <si>
    <t>(тыс. рублей)</t>
  </si>
  <si>
    <t>Процент исполнения, %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</si>
  <si>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</si>
  <si>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</si>
  <si>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</si>
  <si>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</si>
  <si>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</si>
  <si>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</si>
  <si>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</si>
  <si>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</si>
  <si>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</si>
  <si>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</si>
  <si>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</si>
  <si>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</si>
  <si>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</si>
  <si>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</si>
  <si>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</si>
  <si>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</si>
  <si>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БЕЗВОЗМЕЗДНЫЕ ПОСТУПЛЕНИЯ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</si>
  <si>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</si>
  <si>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</si>
  <si>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</si>
  <si>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</si>
  <si>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</si>
  <si>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</si>
  <si>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</si>
  <si>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</si>
  <si>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</si>
  <si>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</si>
  <si>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</si>
  <si>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</si>
  <si>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</si>
  <si>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</si>
  <si>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</si>
  <si>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</si>
  <si>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</si>
  <si>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</si>
  <si>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</si>
  <si>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</si>
  <si>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</si>
  <si>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</si>
  <si>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</si>
  <si>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</si>
  <si>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</si>
  <si>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</si>
  <si>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</si>
  <si>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</si>
  <si>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</si>
  <si>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</si>
  <si>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</si>
  <si>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</si>
  <si>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</si>
  <si>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</si>
  <si>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</si>
  <si>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</si>
  <si>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</si>
  <si>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</si>
  <si>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</si>
  <si>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</si>
  <si>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Водные ресурсы</t>
  </si>
  <si>
    <t>0406</t>
  </si>
  <si>
    <t>Лесное хозяйство</t>
  </si>
  <si>
    <t>0407</t>
  </si>
  <si>
    <t>Транспорт</t>
  </si>
  <si>
    <t>0408</t>
  </si>
  <si>
    <t>Дорожное хозяйство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</si>
  <si>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</si>
  <si>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</si>
  <si>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</si>
  <si>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</si>
  <si>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</si>
  <si>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</si>
  <si>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</si>
  <si>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</si>
  <si>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</si>
  <si>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</si>
  <si>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</si>
  <si>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</si>
  <si>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</si>
  <si>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</si>
  <si>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</si>
  <si>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</si>
  <si>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</si>
  <si>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</si>
  <si>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</si>
  <si>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   среды</t>
  </si>
  <si>
    <t>0605</t>
  </si>
  <si>
    <t>ОБРАЗОВАНИЕ</t>
  </si>
  <si>
    <t>0700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</si>
  <si>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</si>
  <si>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</si>
  <si>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</si>
  <si>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</si>
  <si>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</si>
  <si>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</si>
  <si>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</si>
  <si>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</si>
  <si>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</si>
  <si>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</si>
  <si>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</si>
  <si>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</si>
  <si>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</si>
  <si>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</si>
  <si>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</si>
  <si>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</si>
  <si>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>Культура</t>
  </si>
  <si>
    <t>0801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</si>
  <si>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</si>
  <si>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</si>
  <si>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</si>
  <si>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</si>
  <si>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</si>
  <si>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</si>
  <si>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</si>
  <si>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</si>
  <si>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</si>
  <si>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</si>
  <si>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</si>
  <si>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</si>
  <si>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</si>
  <si>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</si>
  <si>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</si>
  <si>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</si>
  <si>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</si>
  <si>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</si>
  <si>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</si>
  <si>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Физическая культура и спорт</t>
  </si>
  <si>
    <t>0908</t>
  </si>
  <si>
    <t>Прикладные научные исследования в области здравоохранения, физической культуры и спорта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</si>
  <si>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</si>
  <si>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</si>
  <si>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</si>
  <si>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</si>
  <si>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</si>
  <si>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</si>
  <si>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</si>
  <si>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</si>
  <si>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</si>
  <si>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</si>
  <si>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</si>
  <si>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</si>
  <si>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</si>
  <si>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</si>
  <si>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1101</t>
  </si>
  <si>
    <t>1102</t>
  </si>
  <si>
    <t>1103</t>
  </si>
  <si>
    <t>1104</t>
  </si>
  <si>
    <t>1105</t>
  </si>
  <si>
    <t>ИТОГО РАСХОДОВ</t>
  </si>
  <si>
    <t>ДЕФИЦИТ (ПРОФИЦИТ)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</si>
  <si>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</si>
  <si>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</si>
  <si>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</si>
  <si>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810 01 02 00 00 00 0000 000</t>
  </si>
  <si>
    <t>Получение кредитов от кредитных организаций в валюте Российской Федерации</t>
  </si>
  <si>
    <t>810 01 02 00 00 00 0000 700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</si>
  <si>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</si>
  <si>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810 01 02 00 00 02 0000 710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</si>
  <si>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</si>
  <si>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</si>
  <si>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</si>
  <si>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</si>
  <si>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</si>
  <si>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</si>
  <si>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</si>
  <si>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</si>
  <si>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</si>
  <si>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</si>
  <si>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</si>
  <si>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</si>
  <si>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</si>
  <si>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</si>
  <si>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</si>
  <si>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</si>
  <si>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</si>
  <si>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</si>
  <si>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</si>
  <si>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</si>
  <si>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0701</t>
  </si>
  <si>
    <t>Дошкольное образование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</si>
  <si>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</si>
  <si>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административные правонарушения в области дорожного движения</t>
  </si>
  <si>
    <t>0503</t>
  </si>
  <si>
    <t>Блпгоустройство</t>
  </si>
  <si>
    <t>000 1 00 00000 00 0000 000</t>
  </si>
  <si>
    <t>000 1 01 00000 00 0000 000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</si>
  <si>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</si>
  <si>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</si>
  <si>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</si>
  <si>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</si>
  <si>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</si>
  <si>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</si>
  <si>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</si>
  <si>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</t>
  </si>
  <si>
    <t>000 1 01 02022 01 0000 110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</si>
  <si>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</si>
  <si>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</si>
  <si>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</t>
  </si>
  <si>
    <t>000 1 01 02040 01 0000 110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</si>
  <si>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</si>
  <si>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</si>
  <si>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</si>
  <si>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</si>
  <si>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</si>
  <si>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</si>
  <si>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</si>
  <si>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</si>
  <si>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</si>
  <si>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</si>
  <si>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</si>
  <si>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</si>
  <si>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</si>
  <si>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</si>
  <si>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</si>
  <si>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</si>
  <si>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</si>
  <si>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</si>
  <si>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</si>
  <si>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</si>
  <si>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</si>
  <si>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</si>
  <si>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</si>
  <si>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</si>
  <si>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</si>
  <si>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</si>
  <si>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</si>
  <si>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</si>
  <si>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</si>
  <si>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</si>
  <si>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</si>
  <si>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</si>
  <si>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</si>
  <si>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</si>
  <si>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000 1 09 00000 00 0000 000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</si>
  <si>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</si>
  <si>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</si>
  <si>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</si>
  <si>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</si>
  <si>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других полезных ископаемых</t>
  </si>
  <si>
    <t>000 1 09 03025 01 0000 110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</si>
  <si>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</si>
  <si>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</t>
  </si>
  <si>
    <t>000 1 11 05000 00 0000 120</t>
  </si>
  <si>
    <t>000 1 11 05010 10 0000 120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</si>
  <si>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</si>
  <si>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</si>
  <si>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000 1 11 08000 00 0000 120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</si>
  <si>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</t>
  </si>
  <si>
    <t>000 1 11 08050 05 0000 120</t>
  </si>
  <si>
    <t>000 1 12 00000 00 0000 000</t>
  </si>
  <si>
    <t>000 1 12 01000 01 0000 120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</si>
  <si>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</si>
  <si>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</si>
  <si>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</si>
  <si>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</si>
  <si>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</si>
  <si>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</si>
  <si>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</si>
  <si>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</si>
  <si>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</si>
  <si>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</si>
  <si>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</si>
  <si>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</si>
  <si>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</si>
  <si>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</si>
  <si>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</si>
  <si>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</si>
  <si>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000 1 16 30000 01 0000 140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</si>
  <si>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</si>
  <si>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</si>
  <si>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</si>
  <si>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000 1 17 00000 00 0000 000</t>
  </si>
  <si>
    <t>000 1 17 05000 00 0000 180</t>
  </si>
  <si>
    <t>Прочие неналоговые доходы бюджетов муниципальных районов</t>
  </si>
  <si>
    <t>000 1 17 05050 05 0000 180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</si>
  <si>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</si>
  <si>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</si>
  <si>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</si>
  <si>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</si>
  <si>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</si>
  <si>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</si>
  <si>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</si>
  <si>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</si>
  <si>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000 2 02 02000 00 0000 151</t>
  </si>
  <si>
    <t>Прочие субсидии бюджетам муниципальных районов</t>
  </si>
  <si>
    <t>000 2 02 02999 05 0000 151</t>
  </si>
  <si>
    <t>000 2 02 03000 00 0000 151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</si>
  <si>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</si>
  <si>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</si>
  <si>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</si>
  <si>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</si>
  <si>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</si>
  <si>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</si>
  <si>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</si>
  <si>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</si>
  <si>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</si>
  <si>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</si>
  <si>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</si>
  <si>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</si>
  <si>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</si>
  <si>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</si>
  <si>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</si>
  <si>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</si>
  <si>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</si>
  <si>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ДОХОДЫ БЮДЖЕТА - ВСЕГО</t>
  </si>
  <si>
    <t>Л.Ю. Помогаева</t>
  </si>
  <si>
    <t>0113</t>
  </si>
  <si>
    <t>Другие вопросы в области культуры, кинематографии</t>
  </si>
  <si>
    <t>Другие вопросы в области здравоохранения</t>
  </si>
  <si>
    <t>СРЕДСТВА МАССОВОЙ ИНФОРМАЦИИ</t>
  </si>
  <si>
    <t>1200</t>
  </si>
  <si>
    <t>1202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</si>
  <si>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</si>
  <si>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</si>
  <si>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</si>
  <si>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</si>
  <si>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</si>
  <si>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</si>
  <si>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ФИЗИЧЕСКАЯ КУЛЬТУРА И СПОРТ</t>
  </si>
  <si>
    <t>Другие вопросы в области физической культуры и спорта</t>
  </si>
  <si>
    <t>ЗДРАВООХРАНЕНИЕ</t>
  </si>
  <si>
    <t>000 1 14 02052 05 0000 410</t>
  </si>
  <si>
    <t>000 1 14 06013 10 0000 430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</si>
  <si>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</si>
  <si>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</si>
  <si>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</si>
  <si>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</si>
  <si>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000 1 14 02052 05 0000 440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</si>
  <si>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</si>
  <si>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</si>
  <si>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000 1 13 00000 00 0000 000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</si>
  <si>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</si>
  <si>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</si>
  <si>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</si>
  <si>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</si>
  <si>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</si>
  <si>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</si>
  <si>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</si>
  <si>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</si>
  <si>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 xml:space="preserve"> Начальник финансового управления                          </t>
  </si>
  <si>
    <t>Оценка ожидаемого исполнения районного бюджета в 2013 году</t>
  </si>
  <si>
    <t>Уточненный план на 01.10.2013 г.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</si>
  <si>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</si>
  <si>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</si>
  <si>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1300</t>
  </si>
  <si>
    <t>1301</t>
  </si>
  <si>
    <t xml:space="preserve">Бюджетные кредиты от других бюджетов бюджетной системы Российской Федерации   </t>
  </si>
  <si>
    <t xml:space="preserve">Получение бюджетных кредитов, полученных от других бюджетов бюджетной системы Российской Федерации в валюте Российской Федерации </t>
  </si>
  <si>
    <t>Получение бюджетами муниципальных районов бюджетных кредитов, полученных от других бюджетов бюджетной системы Российской Федерации в валюте Российской Федерации</t>
  </si>
  <si>
    <t>910 01 03 01 00 05 0000 710</t>
  </si>
  <si>
    <t>910 01 03 00 00 00 0000 710</t>
  </si>
  <si>
    <t>910 01 03 00 00 00 0000 810</t>
  </si>
  <si>
    <t>910 01 03 01 00 05 0000 810</t>
  </si>
  <si>
    <t>Субсидии бюджетам муниципальных районов на государственную поддержку малого и среднего предпринимательства, включая крестьянские  (фермерские) хозяйст</t>
  </si>
  <si>
    <t>000 2 02 02009 05 0000 151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</si>
  <si>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</si>
  <si>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</si>
  <si>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межбюджетные трансферты, передаваемые бюджетам муниципальных районов</t>
  </si>
  <si>
    <t>000 2 02 04999 05 0000 151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</si>
  <si>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</si>
  <si>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000 1 05 04000 000000 110</t>
  </si>
  <si>
    <t>000 1 1  01995 05 0000 130</t>
  </si>
  <si>
    <t>000 1 1  02995 05 0000 130</t>
  </si>
  <si>
    <t>Прочие доходы от компенсации затрат  бюджетов муниципальных районов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</si>
  <si>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</si>
  <si>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</si>
  <si>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910 01 03 00 00 00 0000 000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</si>
</sst>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000"/>
    <numFmt numFmtId="172" formatCode="00\.00\.00"/>
    <numFmt numFmtId="173" formatCode="_-* #,##0.0_р_._-;\-* #,##0.0_р_._-;_-* &quot;-&quot;??_р_._-;_-@_-"/>
    <numFmt numFmtId="174" formatCode="0.0%"/>
    <numFmt numFmtId="175" formatCode="#,##0.000"/>
    <numFmt numFmtId="176" formatCode="#,##0.0000"/>
    <numFmt numFmtId="177" formatCode="#,##0.00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70" fontId="5" fillId="0" borderId="10" xfId="6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0" fontId="5" fillId="0" borderId="12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vertical="center" wrapText="1"/>
    </xf>
    <xf numFmtId="169" fontId="44" fillId="0" borderId="15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vertical="center" wrapText="1"/>
    </xf>
    <xf numFmtId="169" fontId="43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wrapText="1"/>
    </xf>
    <xf numFmtId="168" fontId="5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wrapText="1"/>
    </xf>
    <xf numFmtId="168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168" fontId="6" fillId="0" borderId="18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05"/>
  <sheetViews>
    <sheetView tabSelected="1" zoomScalePageLayoutView="0" workbookViewId="0" topLeftCell="A1">
      <pane xSplit="2" ySplit="3" topLeftCell="C10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11" sqref="H111"/>
    </sheetView>
  </sheetViews>
  <sheetFormatPr defaultColWidth="9.00390625" defaultRowHeight="12.75" outlineLevelRow="1" outlineLevelCol="1"/>
  <cols>
    <col min="1" max="1" width="61.75390625" style="8" customWidth="1"/>
    <col min="2" max="2" width="24.625" style="8" customWidth="1"/>
    <col min="3" max="3" width="13.875" style="10" customWidth="1" outlineLevel="1"/>
    <col min="4" max="4" width="13.875" style="24" customWidth="1" outlineLevel="1"/>
    <col min="5" max="5" width="13.875" style="8" customWidth="1"/>
    <col min="6" max="6" width="9.75390625" style="8" bestFit="1" customWidth="1"/>
    <col min="7" max="16384" width="9.125" style="8" customWidth="1"/>
  </cols>
  <sheetData>
    <row r="1" spans="1:5" ht="15.75" customHeight="1">
      <c r="A1" s="53" t="s">
        <v>347</v>
      </c>
      <c r="B1" s="53"/>
      <c r="C1" s="53"/>
      <c r="D1" s="53"/>
      <c r="E1" s="53"/>
    </row>
    <row r="2" spans="1:5" ht="16.5" thickBot="1">
      <c r="A2" s="54"/>
      <c r="B2" s="54"/>
      <c r="C2" s="54"/>
      <c r="D2" s="54"/>
      <c r="E2" s="15" t="s">
        <v>7</v>
      </c>
    </row>
    <row r="3" spans="1:5" ht="38.25">
      <c r="A3" s="26" t="s">
        <v>4</v>
      </c>
      <c r="B3" s="27" t="s">
        <v>6</v>
      </c>
      <c r="C3" s="28" t="s">
        <v>348</v>
      </c>
      <c r="D3" s="29" t="s">
        <v>5</v>
      </c>
      <c r="E3" s="30" t="s">
        <v>8</v>
      </c>
    </row>
    <row r="4" spans="1:5" s="17" customFormat="1" ht="15.75" customHeight="1">
      <c r="A4" s="31" t="s">
        <v>9</v>
      </c>
      <c r="B4" s="20" t="s">
        <v>191</v>
      </c>
      <c r="C4" s="21">
        <f>SUM(C5+C13+C30+C40+C46+C48+C51+C55+C68)</f>
        <v>49824</v>
      </c>
      <c r="D4" s="21">
        <f>SUM(D5+D13+D30+D40+D46+D48+D51+D55+D68)</f>
        <v>49888</v>
      </c>
      <c r="E4" s="32">
        <f>SUM(D4/C4*100)</f>
        <v>100.12845215157353</v>
      </c>
    </row>
    <row r="5" spans="1:5" s="17" customFormat="1" ht="15" customHeight="1">
      <c r="A5" s="31" t="s">
        <v>10</v>
      </c>
      <c r="B5" s="20" t="s">
        <v>192</v>
      </c>
      <c r="C5" s="21">
        <f>SUM(C6)</f>
        <v>41084</v>
      </c>
      <c r="D5" s="21">
        <f>SUM(D6)</f>
        <v>40650</v>
      </c>
      <c r="E5" s="32">
        <f aca="true" t="shared" si="0" ref="E5:E70">SUM(D5/C5*100)</f>
        <v>98.94362768961152</v>
      </c>
    </row>
    <row r="6" spans="1:5" s="17" customFormat="1" ht="15" customHeight="1">
      <c r="A6" s="33" t="s">
        <v>11</v>
      </c>
      <c r="B6" s="22" t="s">
        <v>193</v>
      </c>
      <c r="C6" s="23">
        <v>41084</v>
      </c>
      <c r="D6" s="23">
        <v>40650</v>
      </c>
      <c r="E6" s="34">
        <f t="shared" si="0"/>
        <v>98.94362768961152</v>
      </c>
    </row>
    <row r="7" spans="1:5" s="16" customFormat="1" ht="38.25" hidden="1">
      <c r="A7" s="33" t="s">
        <v>194</v>
      </c>
      <c r="B7" s="22" t="s">
        <v>195</v>
      </c>
      <c r="C7" s="23"/>
      <c r="D7" s="23"/>
      <c r="E7" s="32" t="e">
        <f t="shared" si="0"/>
        <v>#DIV/0!</v>
      </c>
    </row>
    <row r="8" spans="1:5" s="16" customFormat="1" ht="38.25" hidden="1">
      <c r="A8" s="33" t="s">
        <v>196</v>
      </c>
      <c r="B8" s="22" t="s">
        <v>197</v>
      </c>
      <c r="C8" s="23"/>
      <c r="D8" s="23"/>
      <c r="E8" s="32" t="e">
        <f t="shared" si="0"/>
        <v>#DIV/0!</v>
      </c>
    </row>
    <row r="9" spans="1:5" s="16" customFormat="1" ht="51" hidden="1">
      <c r="A9" s="33" t="s">
        <v>198</v>
      </c>
      <c r="B9" s="22" t="s">
        <v>199</v>
      </c>
      <c r="C9" s="23"/>
      <c r="D9" s="23"/>
      <c r="E9" s="32" t="e">
        <f t="shared" si="0"/>
        <v>#DIV/0!</v>
      </c>
    </row>
    <row r="10" spans="1:5" s="16" customFormat="1" ht="63.75" hidden="1">
      <c r="A10" s="33" t="s">
        <v>200</v>
      </c>
      <c r="B10" s="22" t="s">
        <v>201</v>
      </c>
      <c r="C10" s="23"/>
      <c r="D10" s="23"/>
      <c r="E10" s="32" t="e">
        <f t="shared" si="0"/>
        <v>#DIV/0!</v>
      </c>
    </row>
    <row r="11" spans="1:5" s="16" customFormat="1" ht="38.25" hidden="1">
      <c r="A11" s="33" t="s">
        <v>202</v>
      </c>
      <c r="B11" s="22" t="s">
        <v>203</v>
      </c>
      <c r="C11" s="23"/>
      <c r="D11" s="23"/>
      <c r="E11" s="32" t="e">
        <f t="shared" si="0"/>
        <v>#DIV/0!</v>
      </c>
    </row>
    <row r="12" spans="1:5" s="16" customFormat="1" ht="51" hidden="1">
      <c r="A12" s="33" t="s">
        <v>204</v>
      </c>
      <c r="B12" s="22" t="s">
        <v>205</v>
      </c>
      <c r="C12" s="23"/>
      <c r="D12" s="23"/>
      <c r="E12" s="32" t="e">
        <f t="shared" si="0"/>
        <v>#DIV/0!</v>
      </c>
    </row>
    <row r="13" spans="1:5" s="17" customFormat="1" ht="15.75" customHeight="1">
      <c r="A13" s="31" t="s">
        <v>12</v>
      </c>
      <c r="B13" s="20" t="s">
        <v>206</v>
      </c>
      <c r="C13" s="21">
        <f>SUM(C14+C24+C27+C28)</f>
        <v>5590</v>
      </c>
      <c r="D13" s="21">
        <f>SUM(D14+D24+D27+D28)</f>
        <v>4992</v>
      </c>
      <c r="E13" s="32">
        <f t="shared" si="0"/>
        <v>89.30232558139535</v>
      </c>
    </row>
    <row r="14" spans="1:5" s="16" customFormat="1" ht="28.5" customHeight="1">
      <c r="A14" s="33" t="s">
        <v>207</v>
      </c>
      <c r="B14" s="22" t="s">
        <v>208</v>
      </c>
      <c r="C14" s="23">
        <v>3078</v>
      </c>
      <c r="D14" s="23">
        <v>2800</v>
      </c>
      <c r="E14" s="34">
        <f t="shared" si="0"/>
        <v>90.96816114359973</v>
      </c>
    </row>
    <row r="15" spans="1:5" s="16" customFormat="1" ht="25.5" hidden="1">
      <c r="A15" s="33" t="s">
        <v>209</v>
      </c>
      <c r="B15" s="22" t="s">
        <v>210</v>
      </c>
      <c r="C15" s="23"/>
      <c r="D15" s="23"/>
      <c r="E15" s="34" t="e">
        <f t="shared" si="0"/>
        <v>#DIV/0!</v>
      </c>
    </row>
    <row r="16" spans="1:5" s="16" customFormat="1" ht="25.5" hidden="1">
      <c r="A16" s="33" t="s">
        <v>209</v>
      </c>
      <c r="B16" s="22" t="s">
        <v>211</v>
      </c>
      <c r="C16" s="23"/>
      <c r="D16" s="23"/>
      <c r="E16" s="34" t="e">
        <f t="shared" si="0"/>
        <v>#DIV/0!</v>
      </c>
    </row>
    <row r="17" spans="1:5" s="16" customFormat="1" ht="38.25" hidden="1">
      <c r="A17" s="33" t="s">
        <v>212</v>
      </c>
      <c r="B17" s="22" t="s">
        <v>213</v>
      </c>
      <c r="C17" s="23"/>
      <c r="D17" s="23"/>
      <c r="E17" s="34" t="e">
        <f t="shared" si="0"/>
        <v>#DIV/0!</v>
      </c>
    </row>
    <row r="18" spans="1:5" s="16" customFormat="1" ht="25.5" hidden="1">
      <c r="A18" s="33" t="s">
        <v>214</v>
      </c>
      <c r="B18" s="22" t="s">
        <v>215</v>
      </c>
      <c r="C18" s="23"/>
      <c r="D18" s="23"/>
      <c r="E18" s="34" t="e">
        <f t="shared" si="0"/>
        <v>#DIV/0!</v>
      </c>
    </row>
    <row r="19" spans="1:5" s="16" customFormat="1" ht="25.5" hidden="1">
      <c r="A19" s="33" t="s">
        <v>214</v>
      </c>
      <c r="B19" s="22" t="s">
        <v>216</v>
      </c>
      <c r="C19" s="23"/>
      <c r="D19" s="23"/>
      <c r="E19" s="34" t="e">
        <f t="shared" si="0"/>
        <v>#DIV/0!</v>
      </c>
    </row>
    <row r="20" spans="1:5" s="16" customFormat="1" ht="38.25" hidden="1">
      <c r="A20" s="33" t="s">
        <v>217</v>
      </c>
      <c r="B20" s="22" t="s">
        <v>218</v>
      </c>
      <c r="C20" s="23"/>
      <c r="D20" s="23"/>
      <c r="E20" s="34" t="e">
        <f t="shared" si="0"/>
        <v>#DIV/0!</v>
      </c>
    </row>
    <row r="21" spans="1:5" s="16" customFormat="1" ht="25.5" hidden="1">
      <c r="A21" s="33" t="s">
        <v>219</v>
      </c>
      <c r="B21" s="22" t="s">
        <v>220</v>
      </c>
      <c r="C21" s="23"/>
      <c r="D21" s="23"/>
      <c r="E21" s="34" t="e">
        <f t="shared" si="0"/>
        <v>#DIV/0!</v>
      </c>
    </row>
    <row r="22" spans="1:5" s="16" customFormat="1" ht="25.5" hidden="1">
      <c r="A22" s="33" t="s">
        <v>219</v>
      </c>
      <c r="B22" s="22" t="s">
        <v>221</v>
      </c>
      <c r="C22" s="23"/>
      <c r="D22" s="23"/>
      <c r="E22" s="34" t="e">
        <f t="shared" si="0"/>
        <v>#DIV/0!</v>
      </c>
    </row>
    <row r="23" spans="1:5" s="16" customFormat="1" ht="25.5" hidden="1">
      <c r="A23" s="33" t="s">
        <v>222</v>
      </c>
      <c r="B23" s="22" t="s">
        <v>223</v>
      </c>
      <c r="C23" s="23"/>
      <c r="D23" s="23"/>
      <c r="E23" s="34" t="e">
        <f t="shared" si="0"/>
        <v>#DIV/0!</v>
      </c>
    </row>
    <row r="24" spans="1:5" s="16" customFormat="1" ht="14.25" customHeight="1">
      <c r="A24" s="33" t="s">
        <v>224</v>
      </c>
      <c r="B24" s="22" t="s">
        <v>225</v>
      </c>
      <c r="C24" s="23">
        <v>2320</v>
      </c>
      <c r="D24" s="23">
        <v>2000</v>
      </c>
      <c r="E24" s="34">
        <f t="shared" si="0"/>
        <v>86.20689655172413</v>
      </c>
    </row>
    <row r="25" spans="1:5" s="16" customFormat="1" ht="12.75" hidden="1">
      <c r="A25" s="33" t="s">
        <v>224</v>
      </c>
      <c r="B25" s="22" t="s">
        <v>226</v>
      </c>
      <c r="C25" s="23"/>
      <c r="D25" s="23"/>
      <c r="E25" s="34" t="e">
        <f t="shared" si="0"/>
        <v>#DIV/0!</v>
      </c>
    </row>
    <row r="26" spans="1:5" s="16" customFormat="1" ht="25.5" hidden="1">
      <c r="A26" s="33" t="s">
        <v>227</v>
      </c>
      <c r="B26" s="22" t="s">
        <v>228</v>
      </c>
      <c r="C26" s="23"/>
      <c r="D26" s="23"/>
      <c r="E26" s="34" t="e">
        <f t="shared" si="0"/>
        <v>#DIV/0!</v>
      </c>
    </row>
    <row r="27" spans="1:5" s="16" customFormat="1" ht="16.5" customHeight="1">
      <c r="A27" s="33" t="s">
        <v>229</v>
      </c>
      <c r="B27" s="22" t="s">
        <v>230</v>
      </c>
      <c r="C27" s="23">
        <v>182</v>
      </c>
      <c r="D27" s="23">
        <v>182</v>
      </c>
      <c r="E27" s="34">
        <f t="shared" si="0"/>
        <v>100</v>
      </c>
    </row>
    <row r="28" spans="1:5" s="16" customFormat="1" ht="27.75" customHeight="1">
      <c r="A28" s="33" t="s">
        <v>366</v>
      </c>
      <c r="B28" s="22" t="s">
        <v>367</v>
      </c>
      <c r="C28" s="23">
        <v>10</v>
      </c>
      <c r="D28" s="23">
        <v>10</v>
      </c>
      <c r="E28" s="34">
        <f t="shared" si="0"/>
        <v>100</v>
      </c>
    </row>
    <row r="29" spans="1:5" s="16" customFormat="1" ht="12.75" hidden="1">
      <c r="A29" s="33"/>
      <c r="B29" s="22"/>
      <c r="C29" s="23"/>
      <c r="D29" s="23"/>
      <c r="E29" s="34"/>
    </row>
    <row r="30" spans="1:5" s="17" customFormat="1" ht="16.5" customHeight="1">
      <c r="A30" s="31" t="s">
        <v>13</v>
      </c>
      <c r="B30" s="20" t="s">
        <v>231</v>
      </c>
      <c r="C30" s="21">
        <f>SUM(C31+C33)</f>
        <v>120</v>
      </c>
      <c r="D30" s="21">
        <f>SUM(D31+D33)</f>
        <v>204</v>
      </c>
      <c r="E30" s="32">
        <f t="shared" si="0"/>
        <v>170</v>
      </c>
    </row>
    <row r="31" spans="1:5" s="16" customFormat="1" ht="30.75" customHeight="1">
      <c r="A31" s="33" t="s">
        <v>187</v>
      </c>
      <c r="B31" s="22" t="s">
        <v>232</v>
      </c>
      <c r="C31" s="23">
        <v>36</v>
      </c>
      <c r="D31" s="23">
        <v>40</v>
      </c>
      <c r="E31" s="34">
        <f t="shared" si="0"/>
        <v>111.11111111111111</v>
      </c>
    </row>
    <row r="32" spans="1:5" s="16" customFormat="1" ht="38.25" hidden="1">
      <c r="A32" s="33" t="s">
        <v>233</v>
      </c>
      <c r="B32" s="22" t="s">
        <v>234</v>
      </c>
      <c r="C32" s="23"/>
      <c r="D32" s="23"/>
      <c r="E32" s="34" t="e">
        <f t="shared" si="0"/>
        <v>#DIV/0!</v>
      </c>
    </row>
    <row r="33" spans="1:5" s="16" customFormat="1" ht="30.75" customHeight="1">
      <c r="A33" s="33" t="s">
        <v>14</v>
      </c>
      <c r="B33" s="22" t="s">
        <v>235</v>
      </c>
      <c r="C33" s="23">
        <v>84</v>
      </c>
      <c r="D33" s="23">
        <v>164</v>
      </c>
      <c r="E33" s="34">
        <f t="shared" si="0"/>
        <v>195.23809523809524</v>
      </c>
    </row>
    <row r="34" spans="1:5" s="16" customFormat="1" ht="51" hidden="1">
      <c r="A34" s="33" t="s">
        <v>236</v>
      </c>
      <c r="B34" s="22" t="s">
        <v>237</v>
      </c>
      <c r="C34" s="23"/>
      <c r="D34" s="23"/>
      <c r="E34" s="34" t="e">
        <f t="shared" si="0"/>
        <v>#DIV/0!</v>
      </c>
    </row>
    <row r="35" spans="1:5" s="16" customFormat="1" ht="51" hidden="1">
      <c r="A35" s="33" t="s">
        <v>238</v>
      </c>
      <c r="B35" s="22" t="s">
        <v>239</v>
      </c>
      <c r="C35" s="23"/>
      <c r="D35" s="23"/>
      <c r="E35" s="34" t="e">
        <f t="shared" si="0"/>
        <v>#DIV/0!</v>
      </c>
    </row>
    <row r="36" spans="1:5" s="17" customFormat="1" ht="25.5" customHeight="1" hidden="1">
      <c r="A36" s="31" t="s">
        <v>15</v>
      </c>
      <c r="B36" s="20" t="s">
        <v>240</v>
      </c>
      <c r="C36" s="21">
        <f aca="true" t="shared" si="1" ref="C36:D38">SUM(C37)</f>
        <v>0</v>
      </c>
      <c r="D36" s="21">
        <f t="shared" si="1"/>
        <v>0</v>
      </c>
      <c r="E36" s="34" t="e">
        <f t="shared" si="0"/>
        <v>#DIV/0!</v>
      </c>
    </row>
    <row r="37" spans="1:5" s="16" customFormat="1" ht="12.75" customHeight="1" hidden="1">
      <c r="A37" s="33" t="s">
        <v>241</v>
      </c>
      <c r="B37" s="22" t="s">
        <v>242</v>
      </c>
      <c r="C37" s="23">
        <f t="shared" si="1"/>
        <v>0</v>
      </c>
      <c r="D37" s="23">
        <f t="shared" si="1"/>
        <v>0</v>
      </c>
      <c r="E37" s="34" t="e">
        <f t="shared" si="0"/>
        <v>#DIV/0!</v>
      </c>
    </row>
    <row r="38" spans="1:5" s="16" customFormat="1" ht="12.75" customHeight="1" hidden="1">
      <c r="A38" s="33" t="s">
        <v>243</v>
      </c>
      <c r="B38" s="22" t="s">
        <v>244</v>
      </c>
      <c r="C38" s="23">
        <f t="shared" si="1"/>
        <v>0</v>
      </c>
      <c r="D38" s="23">
        <f t="shared" si="1"/>
        <v>0</v>
      </c>
      <c r="E38" s="34" t="e">
        <f t="shared" si="0"/>
        <v>#DIV/0!</v>
      </c>
    </row>
    <row r="39" spans="1:5" s="16" customFormat="1" ht="12.75" customHeight="1" hidden="1">
      <c r="A39" s="33" t="s">
        <v>245</v>
      </c>
      <c r="B39" s="22" t="s">
        <v>246</v>
      </c>
      <c r="C39" s="23"/>
      <c r="D39" s="23"/>
      <c r="E39" s="34" t="e">
        <f t="shared" si="0"/>
        <v>#DIV/0!</v>
      </c>
    </row>
    <row r="40" spans="1:5" s="17" customFormat="1" ht="31.5" customHeight="1">
      <c r="A40" s="31" t="s">
        <v>16</v>
      </c>
      <c r="B40" s="20" t="s">
        <v>247</v>
      </c>
      <c r="C40" s="21">
        <f>SUM(C41+C44)</f>
        <v>633</v>
      </c>
      <c r="D40" s="21">
        <f>SUM(D41+D44)</f>
        <v>703</v>
      </c>
      <c r="E40" s="32">
        <f t="shared" si="0"/>
        <v>111.05845181674565</v>
      </c>
    </row>
    <row r="41" spans="1:5" s="17" customFormat="1" ht="63.75">
      <c r="A41" s="31" t="s">
        <v>248</v>
      </c>
      <c r="B41" s="20" t="s">
        <v>249</v>
      </c>
      <c r="C41" s="21">
        <f>SUM(C42+C43)</f>
        <v>588</v>
      </c>
      <c r="D41" s="21">
        <f>SUM(D42+D43)</f>
        <v>658</v>
      </c>
      <c r="E41" s="32">
        <f t="shared" si="0"/>
        <v>111.90476190476191</v>
      </c>
    </row>
    <row r="42" spans="1:5" s="16" customFormat="1" ht="51">
      <c r="A42" s="33" t="s">
        <v>332</v>
      </c>
      <c r="B42" s="22" t="s">
        <v>250</v>
      </c>
      <c r="C42" s="23">
        <v>567</v>
      </c>
      <c r="D42" s="23">
        <v>648</v>
      </c>
      <c r="E42" s="34">
        <f t="shared" si="0"/>
        <v>114.28571428571428</v>
      </c>
    </row>
    <row r="43" spans="1:5" s="16" customFormat="1" ht="51">
      <c r="A43" s="33" t="s">
        <v>251</v>
      </c>
      <c r="B43" s="22" t="s">
        <v>252</v>
      </c>
      <c r="C43" s="23">
        <v>21</v>
      </c>
      <c r="D43" s="23">
        <v>10</v>
      </c>
      <c r="E43" s="34">
        <f t="shared" si="0"/>
        <v>47.61904761904761</v>
      </c>
    </row>
    <row r="44" spans="1:5" s="17" customFormat="1" ht="66.75" customHeight="1">
      <c r="A44" s="33" t="s">
        <v>333</v>
      </c>
      <c r="B44" s="22" t="s">
        <v>253</v>
      </c>
      <c r="C44" s="23">
        <v>45</v>
      </c>
      <c r="D44" s="23">
        <v>45</v>
      </c>
      <c r="E44" s="34">
        <f t="shared" si="0"/>
        <v>100</v>
      </c>
    </row>
    <row r="45" spans="1:5" s="16" customFormat="1" ht="51" customHeight="1" hidden="1">
      <c r="A45" s="33" t="s">
        <v>254</v>
      </c>
      <c r="B45" s="22" t="s">
        <v>255</v>
      </c>
      <c r="C45" s="23"/>
      <c r="D45" s="23"/>
      <c r="E45" s="34" t="e">
        <f t="shared" si="0"/>
        <v>#DIV/0!</v>
      </c>
    </row>
    <row r="46" spans="1:5" s="17" customFormat="1" ht="16.5" customHeight="1">
      <c r="A46" s="31" t="s">
        <v>17</v>
      </c>
      <c r="B46" s="20" t="s">
        <v>256</v>
      </c>
      <c r="C46" s="21">
        <f>SUM(C47)</f>
        <v>226</v>
      </c>
      <c r="D46" s="21">
        <f>SUM(D47)</f>
        <v>226</v>
      </c>
      <c r="E46" s="32">
        <f t="shared" si="0"/>
        <v>100</v>
      </c>
    </row>
    <row r="47" spans="1:5" s="16" customFormat="1" ht="17.25" customHeight="1">
      <c r="A47" s="33" t="s">
        <v>18</v>
      </c>
      <c r="B47" s="22" t="s">
        <v>257</v>
      </c>
      <c r="C47" s="23">
        <v>226</v>
      </c>
      <c r="D47" s="23">
        <v>226</v>
      </c>
      <c r="E47" s="34">
        <f t="shared" si="0"/>
        <v>100</v>
      </c>
    </row>
    <row r="48" spans="1:5" s="17" customFormat="1" ht="32.25" customHeight="1">
      <c r="A48" s="31" t="s">
        <v>335</v>
      </c>
      <c r="B48" s="20" t="s">
        <v>337</v>
      </c>
      <c r="C48" s="21">
        <f>SUM(C49+C50)</f>
        <v>330</v>
      </c>
      <c r="D48" s="21">
        <f>SUM(D49)</f>
        <v>215</v>
      </c>
      <c r="E48" s="32">
        <f t="shared" si="0"/>
        <v>65.15151515151516</v>
      </c>
    </row>
    <row r="49" spans="1:5" s="16" customFormat="1" ht="25.5">
      <c r="A49" s="33" t="s">
        <v>336</v>
      </c>
      <c r="B49" s="22" t="s">
        <v>368</v>
      </c>
      <c r="C49" s="23">
        <v>251</v>
      </c>
      <c r="D49" s="23">
        <v>215</v>
      </c>
      <c r="E49" s="34">
        <f t="shared" si="0"/>
        <v>85.65737051792829</v>
      </c>
    </row>
    <row r="50" spans="1:5" s="16" customFormat="1" ht="15" customHeight="1">
      <c r="A50" s="33" t="s">
        <v>370</v>
      </c>
      <c r="B50" s="22" t="s">
        <v>369</v>
      </c>
      <c r="C50" s="23">
        <v>79</v>
      </c>
      <c r="D50" s="23">
        <v>79</v>
      </c>
      <c r="E50" s="34">
        <f t="shared" si="0"/>
        <v>100</v>
      </c>
    </row>
    <row r="51" spans="1:5" s="17" customFormat="1" ht="25.5">
      <c r="A51" s="31" t="s">
        <v>19</v>
      </c>
      <c r="B51" s="20" t="s">
        <v>258</v>
      </c>
      <c r="C51" s="21">
        <f>SUM(C52+C53+C54)</f>
        <v>540</v>
      </c>
      <c r="D51" s="21">
        <f>SUM(D52+D53+D54)</f>
        <v>1597</v>
      </c>
      <c r="E51" s="32">
        <f t="shared" si="0"/>
        <v>295.7407407407407</v>
      </c>
    </row>
    <row r="52" spans="1:5" s="16" customFormat="1" ht="68.25" customHeight="1">
      <c r="A52" s="33" t="s">
        <v>331</v>
      </c>
      <c r="B52" s="22" t="s">
        <v>328</v>
      </c>
      <c r="C52" s="23">
        <v>300</v>
      </c>
      <c r="D52" s="23">
        <v>1324</v>
      </c>
      <c r="E52" s="34">
        <f t="shared" si="0"/>
        <v>441.3333333333333</v>
      </c>
    </row>
    <row r="53" spans="1:5" s="16" customFormat="1" ht="67.5" customHeight="1" hidden="1">
      <c r="A53" s="33" t="s">
        <v>330</v>
      </c>
      <c r="B53" s="22" t="s">
        <v>334</v>
      </c>
      <c r="C53" s="23">
        <v>0</v>
      </c>
      <c r="D53" s="23">
        <v>0</v>
      </c>
      <c r="E53" s="34" t="e">
        <f t="shared" si="0"/>
        <v>#DIV/0!</v>
      </c>
    </row>
    <row r="54" spans="1:5" s="16" customFormat="1" ht="34.5" customHeight="1">
      <c r="A54" s="33" t="s">
        <v>259</v>
      </c>
      <c r="B54" s="22" t="s">
        <v>329</v>
      </c>
      <c r="C54" s="23">
        <v>240</v>
      </c>
      <c r="D54" s="23">
        <v>273</v>
      </c>
      <c r="E54" s="34">
        <f t="shared" si="0"/>
        <v>113.75</v>
      </c>
    </row>
    <row r="55" spans="1:5" s="17" customFormat="1" ht="18" customHeight="1">
      <c r="A55" s="31" t="s">
        <v>20</v>
      </c>
      <c r="B55" s="20" t="s">
        <v>260</v>
      </c>
      <c r="C55" s="21">
        <f>SUM(C56+C59+C60+C64+C65+C66)</f>
        <v>1179</v>
      </c>
      <c r="D55" s="21">
        <f>SUM(D56+D59+D60+D64+D65+D66)</f>
        <v>1179</v>
      </c>
      <c r="E55" s="32">
        <f t="shared" si="0"/>
        <v>100</v>
      </c>
    </row>
    <row r="56" spans="1:5" s="16" customFormat="1" ht="25.5">
      <c r="A56" s="33" t="s">
        <v>21</v>
      </c>
      <c r="B56" s="22" t="s">
        <v>261</v>
      </c>
      <c r="C56" s="23">
        <v>27</v>
      </c>
      <c r="D56" s="23">
        <v>27</v>
      </c>
      <c r="E56" s="34">
        <f t="shared" si="0"/>
        <v>100</v>
      </c>
    </row>
    <row r="57" spans="1:5" s="16" customFormat="1" ht="51" hidden="1">
      <c r="A57" s="33" t="s">
        <v>262</v>
      </c>
      <c r="B57" s="22" t="s">
        <v>263</v>
      </c>
      <c r="C57" s="23"/>
      <c r="D57" s="23"/>
      <c r="E57" s="34" t="e">
        <f t="shared" si="0"/>
        <v>#DIV/0!</v>
      </c>
    </row>
    <row r="58" spans="1:5" s="16" customFormat="1" ht="38.25" hidden="1">
      <c r="A58" s="33" t="s">
        <v>264</v>
      </c>
      <c r="B58" s="22" t="s">
        <v>265</v>
      </c>
      <c r="C58" s="23"/>
      <c r="D58" s="23"/>
      <c r="E58" s="34" t="e">
        <f t="shared" si="0"/>
        <v>#DIV/0!</v>
      </c>
    </row>
    <row r="59" spans="1:5" s="16" customFormat="1" ht="43.5" customHeight="1" hidden="1">
      <c r="A59" s="33" t="s">
        <v>338</v>
      </c>
      <c r="B59" s="22" t="s">
        <v>339</v>
      </c>
      <c r="C59" s="23">
        <v>0</v>
      </c>
      <c r="D59" s="23">
        <v>0</v>
      </c>
      <c r="E59" s="34" t="e">
        <f t="shared" si="0"/>
        <v>#DIV/0!</v>
      </c>
    </row>
    <row r="60" spans="1:5" s="16" customFormat="1" ht="53.25" customHeight="1">
      <c r="A60" s="33" t="s">
        <v>266</v>
      </c>
      <c r="B60" s="22" t="s">
        <v>267</v>
      </c>
      <c r="C60" s="23">
        <v>100</v>
      </c>
      <c r="D60" s="23">
        <v>100</v>
      </c>
      <c r="E60" s="34">
        <f t="shared" si="0"/>
        <v>100</v>
      </c>
    </row>
    <row r="61" spans="1:5" s="16" customFormat="1" ht="25.5" hidden="1">
      <c r="A61" s="33" t="s">
        <v>268</v>
      </c>
      <c r="B61" s="22" t="s">
        <v>269</v>
      </c>
      <c r="C61" s="23"/>
      <c r="D61" s="23"/>
      <c r="E61" s="34" t="e">
        <f t="shared" si="0"/>
        <v>#DIV/0!</v>
      </c>
    </row>
    <row r="62" spans="1:5" s="16" customFormat="1" ht="25.5" hidden="1">
      <c r="A62" s="33" t="s">
        <v>270</v>
      </c>
      <c r="B62" s="22" t="s">
        <v>271</v>
      </c>
      <c r="C62" s="23"/>
      <c r="D62" s="23"/>
      <c r="E62" s="34" t="e">
        <f t="shared" si="0"/>
        <v>#DIV/0!</v>
      </c>
    </row>
    <row r="63" spans="1:5" s="16" customFormat="1" ht="25.5" hidden="1">
      <c r="A63" s="33" t="s">
        <v>272</v>
      </c>
      <c r="B63" s="22" t="s">
        <v>273</v>
      </c>
      <c r="C63" s="23"/>
      <c r="D63" s="23"/>
      <c r="E63" s="34" t="e">
        <f t="shared" si="0"/>
        <v>#DIV/0!</v>
      </c>
    </row>
    <row r="64" spans="1:5" s="16" customFormat="1" ht="30.75" customHeight="1">
      <c r="A64" s="33" t="s">
        <v>188</v>
      </c>
      <c r="B64" s="22" t="s">
        <v>274</v>
      </c>
      <c r="C64" s="23">
        <v>19</v>
      </c>
      <c r="D64" s="23">
        <v>19</v>
      </c>
      <c r="E64" s="34">
        <f t="shared" si="0"/>
        <v>100</v>
      </c>
    </row>
    <row r="65" spans="1:5" s="16" customFormat="1" ht="52.5" customHeight="1">
      <c r="A65" s="33" t="s">
        <v>372</v>
      </c>
      <c r="B65" s="22" t="s">
        <v>371</v>
      </c>
      <c r="C65" s="23">
        <v>8</v>
      </c>
      <c r="D65" s="23">
        <v>8</v>
      </c>
      <c r="E65" s="34">
        <f t="shared" si="0"/>
        <v>100</v>
      </c>
    </row>
    <row r="66" spans="1:5" s="16" customFormat="1" ht="25.5">
      <c r="A66" s="33" t="s">
        <v>22</v>
      </c>
      <c r="B66" s="22" t="s">
        <v>275</v>
      </c>
      <c r="C66" s="23">
        <v>1025</v>
      </c>
      <c r="D66" s="23">
        <v>1025</v>
      </c>
      <c r="E66" s="34">
        <f t="shared" si="0"/>
        <v>100</v>
      </c>
    </row>
    <row r="67" spans="1:5" s="16" customFormat="1" ht="25.5" hidden="1">
      <c r="A67" s="33" t="s">
        <v>276</v>
      </c>
      <c r="B67" s="22" t="s">
        <v>277</v>
      </c>
      <c r="C67" s="23"/>
      <c r="D67" s="23"/>
      <c r="E67" s="34" t="e">
        <f t="shared" si="0"/>
        <v>#DIV/0!</v>
      </c>
    </row>
    <row r="68" spans="1:5" s="17" customFormat="1" ht="15.75" customHeight="1">
      <c r="A68" s="31" t="s">
        <v>23</v>
      </c>
      <c r="B68" s="20" t="s">
        <v>278</v>
      </c>
      <c r="C68" s="21">
        <v>122</v>
      </c>
      <c r="D68" s="21">
        <v>122</v>
      </c>
      <c r="E68" s="32">
        <f t="shared" si="0"/>
        <v>100</v>
      </c>
    </row>
    <row r="69" spans="1:5" s="16" customFormat="1" ht="12.75" hidden="1">
      <c r="A69" s="33" t="s">
        <v>24</v>
      </c>
      <c r="B69" s="22" t="s">
        <v>279</v>
      </c>
      <c r="C69" s="23"/>
      <c r="D69" s="23"/>
      <c r="E69" s="32" t="e">
        <f t="shared" si="0"/>
        <v>#DIV/0!</v>
      </c>
    </row>
    <row r="70" spans="1:5" s="16" customFormat="1" ht="12.75" hidden="1">
      <c r="A70" s="33" t="s">
        <v>280</v>
      </c>
      <c r="B70" s="22" t="s">
        <v>281</v>
      </c>
      <c r="C70" s="23"/>
      <c r="D70" s="23"/>
      <c r="E70" s="32" t="e">
        <f t="shared" si="0"/>
        <v>#DIV/0!</v>
      </c>
    </row>
    <row r="71" spans="1:5" s="17" customFormat="1" ht="15" customHeight="1">
      <c r="A71" s="31" t="s">
        <v>25</v>
      </c>
      <c r="B71" s="20" t="s">
        <v>282</v>
      </c>
      <c r="C71" s="21">
        <f>SUM(C72+C94+C95)</f>
        <v>289194</v>
      </c>
      <c r="D71" s="21">
        <f>SUM(D72+D94)</f>
        <v>289220</v>
      </c>
      <c r="E71" s="32">
        <f aca="true" t="shared" si="2" ref="E71:E96">SUM(D71/C71*100)</f>
        <v>100.00899050464393</v>
      </c>
    </row>
    <row r="72" spans="1:5" s="17" customFormat="1" ht="25.5">
      <c r="A72" s="31" t="s">
        <v>283</v>
      </c>
      <c r="B72" s="20" t="s">
        <v>284</v>
      </c>
      <c r="C72" s="21">
        <f>SUM(C73+C76+C81+C89)</f>
        <v>289049</v>
      </c>
      <c r="D72" s="21">
        <f>SUM(D73+D76+D81+D89)</f>
        <v>289050</v>
      </c>
      <c r="E72" s="32">
        <f t="shared" si="2"/>
        <v>100.00034596210332</v>
      </c>
    </row>
    <row r="73" spans="1:5" s="17" customFormat="1" ht="27" customHeight="1">
      <c r="A73" s="31" t="s">
        <v>3</v>
      </c>
      <c r="B73" s="20" t="s">
        <v>285</v>
      </c>
      <c r="C73" s="21">
        <f>SUM(C74+C75)</f>
        <v>52123</v>
      </c>
      <c r="D73" s="21">
        <f>SUM(D74+D75)</f>
        <v>52123</v>
      </c>
      <c r="E73" s="32">
        <f t="shared" si="2"/>
        <v>100</v>
      </c>
    </row>
    <row r="74" spans="1:5" s="16" customFormat="1" ht="27" customHeight="1">
      <c r="A74" s="33" t="s">
        <v>286</v>
      </c>
      <c r="B74" s="22" t="s">
        <v>287</v>
      </c>
      <c r="C74" s="23">
        <v>52123</v>
      </c>
      <c r="D74" s="23">
        <v>52123</v>
      </c>
      <c r="E74" s="34">
        <f t="shared" si="2"/>
        <v>100</v>
      </c>
    </row>
    <row r="75" spans="1:5" s="16" customFormat="1" ht="25.5" hidden="1">
      <c r="A75" s="33" t="s">
        <v>288</v>
      </c>
      <c r="B75" s="22" t="s">
        <v>289</v>
      </c>
      <c r="C75" s="23">
        <v>0</v>
      </c>
      <c r="D75" s="23">
        <v>0</v>
      </c>
      <c r="E75" s="34" t="e">
        <f t="shared" si="2"/>
        <v>#DIV/0!</v>
      </c>
    </row>
    <row r="76" spans="1:5" s="17" customFormat="1" ht="25.5">
      <c r="A76" s="31" t="s">
        <v>2</v>
      </c>
      <c r="B76" s="20" t="s">
        <v>290</v>
      </c>
      <c r="C76" s="21">
        <f>SUM(C77+C78+C79+C80)</f>
        <v>37062</v>
      </c>
      <c r="D76" s="21">
        <f>SUM(D77+D78+D79+D80)</f>
        <v>37063</v>
      </c>
      <c r="E76" s="32">
        <f t="shared" si="2"/>
        <v>100.00269818142571</v>
      </c>
    </row>
    <row r="77" spans="1:5" s="16" customFormat="1" ht="38.25">
      <c r="A77" s="33" t="s">
        <v>360</v>
      </c>
      <c r="B77" s="22" t="s">
        <v>361</v>
      </c>
      <c r="C77" s="23">
        <v>480</v>
      </c>
      <c r="D77" s="23">
        <v>480</v>
      </c>
      <c r="E77" s="34">
        <f t="shared" si="2"/>
        <v>100</v>
      </c>
    </row>
    <row r="78" spans="1:5" s="16" customFormat="1" ht="28.5" customHeight="1">
      <c r="A78" s="33" t="s">
        <v>362</v>
      </c>
      <c r="B78" s="22" t="s">
        <v>363</v>
      </c>
      <c r="C78" s="23">
        <v>1600</v>
      </c>
      <c r="D78" s="23">
        <v>1600</v>
      </c>
      <c r="E78" s="34">
        <f t="shared" si="2"/>
        <v>100</v>
      </c>
    </row>
    <row r="79" spans="1:5" s="16" customFormat="1" ht="37.5" customHeight="1">
      <c r="A79" s="33" t="s">
        <v>344</v>
      </c>
      <c r="B79" s="22" t="s">
        <v>345</v>
      </c>
      <c r="C79" s="23">
        <v>368</v>
      </c>
      <c r="D79" s="23">
        <v>368</v>
      </c>
      <c r="E79" s="34">
        <f t="shared" si="2"/>
        <v>100</v>
      </c>
    </row>
    <row r="80" spans="1:5" s="16" customFormat="1" ht="16.5" customHeight="1">
      <c r="A80" s="33" t="s">
        <v>291</v>
      </c>
      <c r="B80" s="22" t="s">
        <v>292</v>
      </c>
      <c r="C80" s="23">
        <v>34614</v>
      </c>
      <c r="D80" s="23">
        <v>34615</v>
      </c>
      <c r="E80" s="34">
        <f t="shared" si="2"/>
        <v>100.00288900444907</v>
      </c>
    </row>
    <row r="81" spans="1:5" s="17" customFormat="1" ht="28.5" customHeight="1">
      <c r="A81" s="31" t="s">
        <v>0</v>
      </c>
      <c r="B81" s="20" t="s">
        <v>293</v>
      </c>
      <c r="C81" s="21">
        <f>SUM(C82:C88)</f>
        <v>183475</v>
      </c>
      <c r="D81" s="21">
        <f>SUM(D82:D88)</f>
        <v>183475</v>
      </c>
      <c r="E81" s="32">
        <f t="shared" si="2"/>
        <v>100</v>
      </c>
    </row>
    <row r="82" spans="1:5" s="16" customFormat="1" ht="41.25" customHeight="1" hidden="1">
      <c r="A82" s="33" t="s">
        <v>341</v>
      </c>
      <c r="B82" s="22" t="s">
        <v>340</v>
      </c>
      <c r="C82" s="23">
        <v>0</v>
      </c>
      <c r="D82" s="23">
        <v>0</v>
      </c>
      <c r="E82" s="34" t="e">
        <f t="shared" si="2"/>
        <v>#DIV/0!</v>
      </c>
    </row>
    <row r="83" spans="1:5" s="16" customFormat="1" ht="32.25" customHeight="1">
      <c r="A83" s="33" t="s">
        <v>294</v>
      </c>
      <c r="B83" s="22" t="s">
        <v>295</v>
      </c>
      <c r="C83" s="23">
        <v>2391</v>
      </c>
      <c r="D83" s="23">
        <v>2391</v>
      </c>
      <c r="E83" s="34">
        <f t="shared" si="2"/>
        <v>100</v>
      </c>
    </row>
    <row r="84" spans="1:5" s="16" customFormat="1" ht="31.5" customHeight="1">
      <c r="A84" s="33" t="s">
        <v>296</v>
      </c>
      <c r="B84" s="22" t="s">
        <v>297</v>
      </c>
      <c r="C84" s="23">
        <v>1462</v>
      </c>
      <c r="D84" s="23">
        <v>1462</v>
      </c>
      <c r="E84" s="34">
        <f t="shared" si="2"/>
        <v>100</v>
      </c>
    </row>
    <row r="85" spans="1:5" s="16" customFormat="1" ht="30" customHeight="1">
      <c r="A85" s="33" t="s">
        <v>298</v>
      </c>
      <c r="B85" s="22" t="s">
        <v>299</v>
      </c>
      <c r="C85" s="23">
        <v>5644</v>
      </c>
      <c r="D85" s="23">
        <v>5644</v>
      </c>
      <c r="E85" s="34">
        <f t="shared" si="2"/>
        <v>100</v>
      </c>
    </row>
    <row r="86" spans="1:5" s="16" customFormat="1" ht="54.75" customHeight="1" hidden="1">
      <c r="A86" s="33" t="s">
        <v>300</v>
      </c>
      <c r="B86" s="22" t="s">
        <v>301</v>
      </c>
      <c r="C86" s="23">
        <v>0</v>
      </c>
      <c r="D86" s="23">
        <v>0</v>
      </c>
      <c r="E86" s="34" t="e">
        <f t="shared" si="2"/>
        <v>#DIV/0!</v>
      </c>
    </row>
    <row r="87" spans="1:5" s="16" customFormat="1" ht="42.75" customHeight="1" hidden="1">
      <c r="A87" s="33" t="s">
        <v>342</v>
      </c>
      <c r="B87" s="22" t="s">
        <v>343</v>
      </c>
      <c r="C87" s="23">
        <v>0</v>
      </c>
      <c r="D87" s="23">
        <v>0</v>
      </c>
      <c r="E87" s="34" t="e">
        <f t="shared" si="2"/>
        <v>#DIV/0!</v>
      </c>
    </row>
    <row r="88" spans="1:5" s="16" customFormat="1" ht="15.75" customHeight="1">
      <c r="A88" s="33" t="s">
        <v>302</v>
      </c>
      <c r="B88" s="22" t="s">
        <v>303</v>
      </c>
      <c r="C88" s="23">
        <v>173978</v>
      </c>
      <c r="D88" s="23">
        <v>173978</v>
      </c>
      <c r="E88" s="34">
        <f t="shared" si="2"/>
        <v>100</v>
      </c>
    </row>
    <row r="89" spans="1:5" s="17" customFormat="1" ht="16.5" customHeight="1">
      <c r="A89" s="31" t="s">
        <v>1</v>
      </c>
      <c r="B89" s="20" t="s">
        <v>304</v>
      </c>
      <c r="C89" s="21">
        <f>SUM(C90:C93)</f>
        <v>16389</v>
      </c>
      <c r="D89" s="21">
        <f>SUM(D90:D93)</f>
        <v>16389</v>
      </c>
      <c r="E89" s="32">
        <f t="shared" si="2"/>
        <v>100</v>
      </c>
    </row>
    <row r="90" spans="1:5" s="16" customFormat="1" ht="53.25" customHeight="1">
      <c r="A90" s="33" t="s">
        <v>305</v>
      </c>
      <c r="B90" s="22" t="s">
        <v>306</v>
      </c>
      <c r="C90" s="23">
        <v>15247</v>
      </c>
      <c r="D90" s="23">
        <v>15247</v>
      </c>
      <c r="E90" s="34">
        <f t="shared" si="2"/>
        <v>100</v>
      </c>
    </row>
    <row r="91" spans="1:5" s="16" customFormat="1" ht="39.75" customHeight="1">
      <c r="A91" s="33" t="s">
        <v>307</v>
      </c>
      <c r="B91" s="22" t="s">
        <v>308</v>
      </c>
      <c r="C91" s="23">
        <v>244</v>
      </c>
      <c r="D91" s="23">
        <v>244</v>
      </c>
      <c r="E91" s="34">
        <f t="shared" si="2"/>
        <v>100</v>
      </c>
    </row>
    <row r="92" spans="1:5" s="16" customFormat="1" ht="31.5" customHeight="1">
      <c r="A92" s="33" t="s">
        <v>364</v>
      </c>
      <c r="B92" s="22" t="s">
        <v>365</v>
      </c>
      <c r="C92" s="23">
        <v>898</v>
      </c>
      <c r="D92" s="23">
        <v>898</v>
      </c>
      <c r="E92" s="34">
        <f t="shared" si="2"/>
        <v>100</v>
      </c>
    </row>
    <row r="93" spans="1:5" s="16" customFormat="1" ht="12.75" hidden="1">
      <c r="A93" s="33"/>
      <c r="B93" s="22"/>
      <c r="C93" s="23"/>
      <c r="D93" s="23"/>
      <c r="E93" s="34" t="e">
        <f t="shared" si="2"/>
        <v>#DIV/0!</v>
      </c>
    </row>
    <row r="94" spans="1:5" s="17" customFormat="1" ht="16.5" customHeight="1">
      <c r="A94" s="31" t="s">
        <v>309</v>
      </c>
      <c r="B94" s="20" t="s">
        <v>310</v>
      </c>
      <c r="C94" s="21">
        <v>145</v>
      </c>
      <c r="D94" s="21">
        <v>170</v>
      </c>
      <c r="E94" s="32">
        <f t="shared" si="2"/>
        <v>117.24137931034481</v>
      </c>
    </row>
    <row r="95" spans="1:5" s="17" customFormat="1" ht="12.75" hidden="1">
      <c r="A95" s="31"/>
      <c r="B95" s="20"/>
      <c r="C95" s="21"/>
      <c r="D95" s="21"/>
      <c r="E95" s="32" t="e">
        <f t="shared" si="2"/>
        <v>#DIV/0!</v>
      </c>
    </row>
    <row r="96" spans="1:5" s="16" customFormat="1" ht="12.75">
      <c r="A96" s="31" t="s">
        <v>311</v>
      </c>
      <c r="B96" s="20"/>
      <c r="C96" s="21">
        <f>SUM(C4+C71)</f>
        <v>339018</v>
      </c>
      <c r="D96" s="21">
        <f>SUM(D4+D71)</f>
        <v>339108</v>
      </c>
      <c r="E96" s="32">
        <f t="shared" si="2"/>
        <v>100.02654726297719</v>
      </c>
    </row>
    <row r="97" spans="1:5" ht="12.75">
      <c r="A97" s="35"/>
      <c r="B97" s="18"/>
      <c r="C97" s="19"/>
      <c r="D97" s="49"/>
      <c r="E97" s="36"/>
    </row>
    <row r="98" spans="1:5" ht="12.75">
      <c r="A98" s="35"/>
      <c r="B98" s="18"/>
      <c r="C98" s="19"/>
      <c r="D98" s="49"/>
      <c r="E98" s="36"/>
    </row>
    <row r="99" spans="1:5" s="11" customFormat="1" ht="12.75">
      <c r="A99" s="37" t="s">
        <v>26</v>
      </c>
      <c r="B99" s="3" t="s">
        <v>27</v>
      </c>
      <c r="C99" s="1">
        <f>SUM(C100:C108)</f>
        <v>44147</v>
      </c>
      <c r="D99" s="1">
        <f>SUM(D100:D108)</f>
        <v>44147</v>
      </c>
      <c r="E99" s="38">
        <f>D99/C99*100</f>
        <v>100</v>
      </c>
    </row>
    <row r="100" spans="1:5" ht="28.5" customHeight="1" outlineLevel="1">
      <c r="A100" s="39" t="s">
        <v>28</v>
      </c>
      <c r="B100" s="4" t="s">
        <v>29</v>
      </c>
      <c r="C100" s="2">
        <v>1858</v>
      </c>
      <c r="D100" s="2">
        <v>1858</v>
      </c>
      <c r="E100" s="40">
        <f aca="true" t="shared" si="3" ref="E100:E164">D100/C100*100</f>
        <v>100</v>
      </c>
    </row>
    <row r="101" spans="1:5" ht="38.25" customHeight="1" outlineLevel="1">
      <c r="A101" s="39" t="s">
        <v>30</v>
      </c>
      <c r="B101" s="4" t="s">
        <v>31</v>
      </c>
      <c r="C101" s="2">
        <v>1452</v>
      </c>
      <c r="D101" s="2">
        <v>1452</v>
      </c>
      <c r="E101" s="40">
        <f t="shared" si="3"/>
        <v>100</v>
      </c>
    </row>
    <row r="102" spans="1:5" ht="39.75" customHeight="1" outlineLevel="1">
      <c r="A102" s="39" t="s">
        <v>32</v>
      </c>
      <c r="B102" s="4" t="s">
        <v>33</v>
      </c>
      <c r="C102" s="2">
        <v>21935</v>
      </c>
      <c r="D102" s="2">
        <v>21935</v>
      </c>
      <c r="E102" s="40">
        <f t="shared" si="3"/>
        <v>100</v>
      </c>
    </row>
    <row r="103" spans="1:5" ht="12.75" hidden="1" outlineLevel="1">
      <c r="A103" s="39" t="s">
        <v>34</v>
      </c>
      <c r="B103" s="4" t="s">
        <v>35</v>
      </c>
      <c r="C103" s="2"/>
      <c r="D103" s="2">
        <v>0</v>
      </c>
      <c r="E103" s="40" t="e">
        <f t="shared" si="3"/>
        <v>#DIV/0!</v>
      </c>
    </row>
    <row r="104" spans="1:5" ht="25.5" outlineLevel="1">
      <c r="A104" s="39" t="s">
        <v>36</v>
      </c>
      <c r="B104" s="4" t="s">
        <v>37</v>
      </c>
      <c r="C104" s="2">
        <v>12486</v>
      </c>
      <c r="D104" s="2">
        <v>12486</v>
      </c>
      <c r="E104" s="40">
        <f t="shared" si="3"/>
        <v>100</v>
      </c>
    </row>
    <row r="105" spans="1:5" ht="12.75" hidden="1" outlineLevel="1">
      <c r="A105" s="39" t="s">
        <v>38</v>
      </c>
      <c r="B105" s="4" t="s">
        <v>39</v>
      </c>
      <c r="C105" s="2"/>
      <c r="D105" s="2"/>
      <c r="E105" s="40" t="e">
        <f t="shared" si="3"/>
        <v>#DIV/0!</v>
      </c>
    </row>
    <row r="106" spans="1:5" ht="18" customHeight="1" hidden="1" outlineLevel="1">
      <c r="A106" s="39" t="s">
        <v>40</v>
      </c>
      <c r="B106" s="4" t="s">
        <v>41</v>
      </c>
      <c r="C106" s="2">
        <v>0</v>
      </c>
      <c r="D106" s="2"/>
      <c r="E106" s="40" t="e">
        <f t="shared" si="3"/>
        <v>#DIV/0!</v>
      </c>
    </row>
    <row r="107" spans="1:5" s="11" customFormat="1" ht="12.75" outlineLevel="1">
      <c r="A107" s="39" t="s">
        <v>42</v>
      </c>
      <c r="B107" s="4" t="s">
        <v>41</v>
      </c>
      <c r="C107" s="2">
        <v>50</v>
      </c>
      <c r="D107" s="2">
        <v>50</v>
      </c>
      <c r="E107" s="40">
        <f t="shared" si="3"/>
        <v>100</v>
      </c>
    </row>
    <row r="108" spans="1:5" s="11" customFormat="1" ht="12.75" outlineLevel="1">
      <c r="A108" s="39" t="s">
        <v>43</v>
      </c>
      <c r="B108" s="4" t="s">
        <v>313</v>
      </c>
      <c r="C108" s="2">
        <v>6366</v>
      </c>
      <c r="D108" s="2">
        <v>6366</v>
      </c>
      <c r="E108" s="40">
        <f t="shared" si="3"/>
        <v>100</v>
      </c>
    </row>
    <row r="109" spans="1:5" s="11" customFormat="1" ht="12.75">
      <c r="A109" s="37" t="s">
        <v>44</v>
      </c>
      <c r="B109" s="3" t="s">
        <v>45</v>
      </c>
      <c r="C109" s="1">
        <f>C110</f>
        <v>3</v>
      </c>
      <c r="D109" s="1">
        <f>D110</f>
        <v>3</v>
      </c>
      <c r="E109" s="38"/>
    </row>
    <row r="110" spans="1:5" s="11" customFormat="1" ht="12.75">
      <c r="A110" s="39" t="s">
        <v>46</v>
      </c>
      <c r="B110" s="4" t="s">
        <v>47</v>
      </c>
      <c r="C110" s="2">
        <v>3</v>
      </c>
      <c r="D110" s="2">
        <v>3</v>
      </c>
      <c r="E110" s="40">
        <f t="shared" si="3"/>
        <v>100</v>
      </c>
    </row>
    <row r="111" spans="1:5" s="11" customFormat="1" ht="25.5" collapsed="1">
      <c r="A111" s="37" t="s">
        <v>48</v>
      </c>
      <c r="B111" s="3" t="s">
        <v>49</v>
      </c>
      <c r="C111" s="1">
        <f>SUM(C112:C116)</f>
        <v>1952</v>
      </c>
      <c r="D111" s="1">
        <f>SUM(D112:D116)</f>
        <v>1952</v>
      </c>
      <c r="E111" s="38">
        <f t="shared" si="3"/>
        <v>100</v>
      </c>
    </row>
    <row r="112" spans="1:5" s="11" customFormat="1" ht="12.75" hidden="1" outlineLevel="1">
      <c r="A112" s="39" t="s">
        <v>50</v>
      </c>
      <c r="B112" s="4" t="s">
        <v>51</v>
      </c>
      <c r="C112" s="2"/>
      <c r="D112" s="2"/>
      <c r="E112" s="40" t="e">
        <f t="shared" si="3"/>
        <v>#DIV/0!</v>
      </c>
    </row>
    <row r="113" spans="1:5" s="11" customFormat="1" ht="24.75" customHeight="1" outlineLevel="1">
      <c r="A113" s="39" t="s">
        <v>52</v>
      </c>
      <c r="B113" s="4" t="s">
        <v>53</v>
      </c>
      <c r="C113" s="2">
        <v>1937</v>
      </c>
      <c r="D113" s="2">
        <v>1937</v>
      </c>
      <c r="E113" s="40">
        <f t="shared" si="3"/>
        <v>100</v>
      </c>
    </row>
    <row r="114" spans="1:5" s="11" customFormat="1" ht="12.75" hidden="1" outlineLevel="1">
      <c r="A114" s="39" t="s">
        <v>54</v>
      </c>
      <c r="B114" s="4" t="s">
        <v>55</v>
      </c>
      <c r="C114" s="2">
        <v>0</v>
      </c>
      <c r="D114" s="2"/>
      <c r="E114" s="40" t="e">
        <f t="shared" si="3"/>
        <v>#DIV/0!</v>
      </c>
    </row>
    <row r="115" spans="1:5" s="11" customFormat="1" ht="12.75" hidden="1" outlineLevel="1">
      <c r="A115" s="39" t="s">
        <v>56</v>
      </c>
      <c r="B115" s="4" t="s">
        <v>57</v>
      </c>
      <c r="C115" s="2">
        <v>0</v>
      </c>
      <c r="D115" s="2"/>
      <c r="E115" s="40" t="e">
        <f t="shared" si="3"/>
        <v>#DIV/0!</v>
      </c>
    </row>
    <row r="116" spans="1:5" s="11" customFormat="1" ht="25.5" outlineLevel="1">
      <c r="A116" s="39" t="s">
        <v>58</v>
      </c>
      <c r="B116" s="4" t="s">
        <v>59</v>
      </c>
      <c r="C116" s="2">
        <v>15</v>
      </c>
      <c r="D116" s="2">
        <v>15</v>
      </c>
      <c r="E116" s="40">
        <f t="shared" si="3"/>
        <v>100</v>
      </c>
    </row>
    <row r="117" spans="1:5" s="11" customFormat="1" ht="12.75" collapsed="1">
      <c r="A117" s="37" t="s">
        <v>60</v>
      </c>
      <c r="B117" s="3" t="s">
        <v>61</v>
      </c>
      <c r="C117" s="1">
        <f>SUM(C118:C126)</f>
        <v>10007</v>
      </c>
      <c r="D117" s="1">
        <f>SUM(D118:D126)</f>
        <v>10007</v>
      </c>
      <c r="E117" s="38">
        <f t="shared" si="3"/>
        <v>100</v>
      </c>
    </row>
    <row r="118" spans="1:5" s="11" customFormat="1" ht="12.75" hidden="1" outlineLevel="1">
      <c r="A118" s="39" t="s">
        <v>62</v>
      </c>
      <c r="B118" s="4" t="s">
        <v>63</v>
      </c>
      <c r="C118" s="2"/>
      <c r="D118" s="2"/>
      <c r="E118" s="40" t="e">
        <f t="shared" si="3"/>
        <v>#DIV/0!</v>
      </c>
    </row>
    <row r="119" spans="1:5" s="11" customFormat="1" ht="12.75" hidden="1" outlineLevel="1">
      <c r="A119" s="39" t="s">
        <v>64</v>
      </c>
      <c r="B119" s="4" t="s">
        <v>65</v>
      </c>
      <c r="C119" s="2">
        <v>0</v>
      </c>
      <c r="D119" s="2"/>
      <c r="E119" s="40"/>
    </row>
    <row r="120" spans="1:5" s="11" customFormat="1" ht="12.75" hidden="1" outlineLevel="1">
      <c r="A120" s="39" t="s">
        <v>66</v>
      </c>
      <c r="B120" s="4" t="s">
        <v>67</v>
      </c>
      <c r="C120" s="2">
        <v>0</v>
      </c>
      <c r="D120" s="2"/>
      <c r="E120" s="40"/>
    </row>
    <row r="121" spans="1:5" s="11" customFormat="1" ht="12.75" hidden="1" outlineLevel="1">
      <c r="A121" s="39" t="s">
        <v>68</v>
      </c>
      <c r="B121" s="4" t="s">
        <v>69</v>
      </c>
      <c r="C121" s="2">
        <v>0</v>
      </c>
      <c r="D121" s="2"/>
      <c r="E121" s="40"/>
    </row>
    <row r="122" spans="1:5" s="11" customFormat="1" ht="12.75" outlineLevel="1">
      <c r="A122" s="39" t="s">
        <v>70</v>
      </c>
      <c r="B122" s="4" t="s">
        <v>71</v>
      </c>
      <c r="C122" s="2">
        <v>155</v>
      </c>
      <c r="D122" s="2">
        <v>155</v>
      </c>
      <c r="E122" s="40">
        <f t="shared" si="3"/>
        <v>100</v>
      </c>
    </row>
    <row r="123" spans="1:5" s="11" customFormat="1" ht="12.75" outlineLevel="1">
      <c r="A123" s="39" t="s">
        <v>72</v>
      </c>
      <c r="B123" s="4" t="s">
        <v>73</v>
      </c>
      <c r="C123" s="2">
        <v>292</v>
      </c>
      <c r="D123" s="2">
        <v>292</v>
      </c>
      <c r="E123" s="40">
        <f t="shared" si="3"/>
        <v>100</v>
      </c>
    </row>
    <row r="124" spans="1:5" s="11" customFormat="1" ht="12.75" hidden="1" outlineLevel="1">
      <c r="A124" s="39" t="s">
        <v>74</v>
      </c>
      <c r="B124" s="4" t="s">
        <v>75</v>
      </c>
      <c r="C124" s="2">
        <v>0</v>
      </c>
      <c r="D124" s="2"/>
      <c r="E124" s="40" t="e">
        <f t="shared" si="3"/>
        <v>#DIV/0!</v>
      </c>
    </row>
    <row r="125" spans="1:5" s="11" customFormat="1" ht="12.75" hidden="1" outlineLevel="1">
      <c r="A125" s="39" t="s">
        <v>76</v>
      </c>
      <c r="B125" s="4" t="s">
        <v>77</v>
      </c>
      <c r="C125" s="2">
        <v>0</v>
      </c>
      <c r="D125" s="2"/>
      <c r="E125" s="40" t="e">
        <f t="shared" si="3"/>
        <v>#DIV/0!</v>
      </c>
    </row>
    <row r="126" spans="1:5" s="11" customFormat="1" ht="12.75" outlineLevel="1">
      <c r="A126" s="39" t="s">
        <v>78</v>
      </c>
      <c r="B126" s="4" t="s">
        <v>79</v>
      </c>
      <c r="C126" s="2">
        <v>9560</v>
      </c>
      <c r="D126" s="2">
        <v>9560</v>
      </c>
      <c r="E126" s="40">
        <f t="shared" si="3"/>
        <v>100</v>
      </c>
    </row>
    <row r="127" spans="1:5" s="11" customFormat="1" ht="12.75" collapsed="1">
      <c r="A127" s="37" t="s">
        <v>80</v>
      </c>
      <c r="B127" s="3" t="s">
        <v>81</v>
      </c>
      <c r="C127" s="1">
        <f>C128+C129+C130</f>
        <v>4656</v>
      </c>
      <c r="D127" s="1">
        <f>D129+D130</f>
        <v>4656</v>
      </c>
      <c r="E127" s="40">
        <f t="shared" si="3"/>
        <v>100</v>
      </c>
    </row>
    <row r="128" spans="1:5" ht="12.75" customHeight="1" hidden="1" outlineLevel="1">
      <c r="A128" s="39" t="s">
        <v>82</v>
      </c>
      <c r="B128" s="4" t="s">
        <v>83</v>
      </c>
      <c r="C128" s="2">
        <v>0</v>
      </c>
      <c r="D128" s="2">
        <v>0</v>
      </c>
      <c r="E128" s="40" t="e">
        <f t="shared" si="3"/>
        <v>#DIV/0!</v>
      </c>
    </row>
    <row r="129" spans="1:5" s="11" customFormat="1" ht="12.75" outlineLevel="1">
      <c r="A129" s="39" t="s">
        <v>84</v>
      </c>
      <c r="B129" s="4" t="s">
        <v>85</v>
      </c>
      <c r="C129" s="2">
        <v>4656</v>
      </c>
      <c r="D129" s="2">
        <v>4656</v>
      </c>
      <c r="E129" s="40">
        <f t="shared" si="3"/>
        <v>100</v>
      </c>
    </row>
    <row r="130" spans="1:5" s="11" customFormat="1" ht="12.75" hidden="1" outlineLevel="1">
      <c r="A130" s="39" t="s">
        <v>190</v>
      </c>
      <c r="B130" s="4" t="s">
        <v>189</v>
      </c>
      <c r="C130" s="2">
        <v>0</v>
      </c>
      <c r="D130" s="2">
        <v>0</v>
      </c>
      <c r="E130" s="40" t="e">
        <f t="shared" si="3"/>
        <v>#DIV/0!</v>
      </c>
    </row>
    <row r="131" spans="1:5" s="11" customFormat="1" ht="12.75" collapsed="1">
      <c r="A131" s="37" t="s">
        <v>86</v>
      </c>
      <c r="B131" s="3" t="s">
        <v>87</v>
      </c>
      <c r="C131" s="1">
        <f>C132+C133+C134</f>
        <v>15</v>
      </c>
      <c r="D131" s="1">
        <f>D132+D133+D134</f>
        <v>15</v>
      </c>
      <c r="E131" s="38"/>
    </row>
    <row r="132" spans="1:5" ht="12.75" hidden="1" outlineLevel="1">
      <c r="A132" s="39" t="s">
        <v>88</v>
      </c>
      <c r="B132" s="4" t="s">
        <v>89</v>
      </c>
      <c r="C132" s="2">
        <v>0</v>
      </c>
      <c r="D132" s="2"/>
      <c r="E132" s="40"/>
    </row>
    <row r="133" spans="1:5" ht="15" customHeight="1" hidden="1" outlineLevel="1">
      <c r="A133" s="39" t="s">
        <v>90</v>
      </c>
      <c r="B133" s="4" t="s">
        <v>91</v>
      </c>
      <c r="C133" s="2">
        <v>0</v>
      </c>
      <c r="D133" s="2"/>
      <c r="E133" s="40"/>
    </row>
    <row r="134" spans="1:5" s="11" customFormat="1" ht="12.75" outlineLevel="1">
      <c r="A134" s="39" t="s">
        <v>92</v>
      </c>
      <c r="B134" s="4" t="s">
        <v>93</v>
      </c>
      <c r="C134" s="2">
        <v>15</v>
      </c>
      <c r="D134" s="2">
        <v>15</v>
      </c>
      <c r="E134" s="40">
        <f t="shared" si="3"/>
        <v>100</v>
      </c>
    </row>
    <row r="135" spans="1:5" s="11" customFormat="1" ht="12.75">
      <c r="A135" s="37" t="s">
        <v>94</v>
      </c>
      <c r="B135" s="3" t="s">
        <v>95</v>
      </c>
      <c r="C135" s="1">
        <f>SUM(C136:C143)</f>
        <v>256152</v>
      </c>
      <c r="D135" s="1">
        <f>SUM(D136:D143)</f>
        <v>251977</v>
      </c>
      <c r="E135" s="38">
        <f t="shared" si="3"/>
        <v>98.37010837315344</v>
      </c>
    </row>
    <row r="136" spans="1:5" s="11" customFormat="1" ht="12.75">
      <c r="A136" s="39" t="s">
        <v>186</v>
      </c>
      <c r="B136" s="4" t="s">
        <v>185</v>
      </c>
      <c r="C136" s="2">
        <v>32187</v>
      </c>
      <c r="D136" s="2">
        <v>32187</v>
      </c>
      <c r="E136" s="40">
        <f t="shared" si="3"/>
        <v>100</v>
      </c>
    </row>
    <row r="137" spans="1:5" s="11" customFormat="1" ht="13.5" customHeight="1" outlineLevel="1">
      <c r="A137" s="39" t="s">
        <v>96</v>
      </c>
      <c r="B137" s="4" t="s">
        <v>97</v>
      </c>
      <c r="C137" s="2">
        <v>205110</v>
      </c>
      <c r="D137" s="2">
        <v>200935</v>
      </c>
      <c r="E137" s="40">
        <f t="shared" si="3"/>
        <v>97.96450684998294</v>
      </c>
    </row>
    <row r="138" spans="1:5" s="11" customFormat="1" ht="12.75" hidden="1" outlineLevel="1">
      <c r="A138" s="39" t="s">
        <v>98</v>
      </c>
      <c r="B138" s="4" t="s">
        <v>99</v>
      </c>
      <c r="C138" s="2">
        <v>0</v>
      </c>
      <c r="D138" s="2"/>
      <c r="E138" s="40" t="e">
        <f t="shared" si="3"/>
        <v>#DIV/0!</v>
      </c>
    </row>
    <row r="139" spans="1:5" s="11" customFormat="1" ht="12.75" hidden="1" outlineLevel="1">
      <c r="A139" s="39" t="s">
        <v>100</v>
      </c>
      <c r="B139" s="4" t="s">
        <v>101</v>
      </c>
      <c r="C139" s="2">
        <v>0</v>
      </c>
      <c r="D139" s="2"/>
      <c r="E139" s="40" t="e">
        <f t="shared" si="3"/>
        <v>#DIV/0!</v>
      </c>
    </row>
    <row r="140" spans="1:5" s="11" customFormat="1" ht="25.5" hidden="1" outlineLevel="1">
      <c r="A140" s="39" t="s">
        <v>102</v>
      </c>
      <c r="B140" s="4" t="s">
        <v>103</v>
      </c>
      <c r="C140" s="2">
        <v>0</v>
      </c>
      <c r="D140" s="2"/>
      <c r="E140" s="40" t="e">
        <f t="shared" si="3"/>
        <v>#DIV/0!</v>
      </c>
    </row>
    <row r="141" spans="1:5" s="11" customFormat="1" ht="12.75" outlineLevel="1">
      <c r="A141" s="39" t="s">
        <v>104</v>
      </c>
      <c r="B141" s="4" t="s">
        <v>105</v>
      </c>
      <c r="C141" s="2">
        <v>1446</v>
      </c>
      <c r="D141" s="2">
        <v>1446</v>
      </c>
      <c r="E141" s="40">
        <f t="shared" si="3"/>
        <v>100</v>
      </c>
    </row>
    <row r="142" spans="1:5" s="11" customFormat="1" ht="12.75" hidden="1" outlineLevel="1">
      <c r="A142" s="39" t="s">
        <v>106</v>
      </c>
      <c r="B142" s="4" t="s">
        <v>107</v>
      </c>
      <c r="C142" s="2">
        <v>0</v>
      </c>
      <c r="D142" s="2"/>
      <c r="E142" s="40" t="e">
        <f t="shared" si="3"/>
        <v>#DIV/0!</v>
      </c>
    </row>
    <row r="143" spans="1:7" s="11" customFormat="1" ht="12.75" outlineLevel="1">
      <c r="A143" s="39" t="s">
        <v>108</v>
      </c>
      <c r="B143" s="4" t="s">
        <v>109</v>
      </c>
      <c r="C143" s="2">
        <v>17409</v>
      </c>
      <c r="D143" s="2">
        <v>17409</v>
      </c>
      <c r="E143" s="40">
        <f t="shared" si="3"/>
        <v>100</v>
      </c>
      <c r="G143" s="14"/>
    </row>
    <row r="144" spans="1:5" s="11" customFormat="1" ht="25.5">
      <c r="A144" s="37" t="s">
        <v>110</v>
      </c>
      <c r="B144" s="3" t="s">
        <v>111</v>
      </c>
      <c r="C144" s="1">
        <f>C145+C146+C147</f>
        <v>11407</v>
      </c>
      <c r="D144" s="1">
        <f>D145+D146+D147</f>
        <v>11407</v>
      </c>
      <c r="E144" s="38">
        <f t="shared" si="3"/>
        <v>100</v>
      </c>
    </row>
    <row r="145" spans="1:5" s="11" customFormat="1" ht="12.75" outlineLevel="1">
      <c r="A145" s="39" t="s">
        <v>112</v>
      </c>
      <c r="B145" s="4" t="s">
        <v>113</v>
      </c>
      <c r="C145" s="2">
        <v>9046</v>
      </c>
      <c r="D145" s="2">
        <v>9046</v>
      </c>
      <c r="E145" s="40">
        <f t="shared" si="3"/>
        <v>100</v>
      </c>
    </row>
    <row r="146" spans="1:5" s="11" customFormat="1" ht="12.75" outlineLevel="1">
      <c r="A146" s="39" t="s">
        <v>314</v>
      </c>
      <c r="B146" s="4" t="s">
        <v>115</v>
      </c>
      <c r="C146" s="2">
        <v>2361</v>
      </c>
      <c r="D146" s="2">
        <v>2361</v>
      </c>
      <c r="E146" s="40">
        <f>D146/C146*100</f>
        <v>100</v>
      </c>
    </row>
    <row r="147" spans="1:5" s="11" customFormat="1" ht="25.5" hidden="1" outlineLevel="1">
      <c r="A147" s="39" t="s">
        <v>116</v>
      </c>
      <c r="B147" s="4" t="s">
        <v>117</v>
      </c>
      <c r="C147" s="2"/>
      <c r="D147" s="2"/>
      <c r="E147" s="40" t="e">
        <f t="shared" si="3"/>
        <v>#DIV/0!</v>
      </c>
    </row>
    <row r="148" spans="1:5" s="11" customFormat="1" ht="12.75" collapsed="1">
      <c r="A148" s="37" t="s">
        <v>327</v>
      </c>
      <c r="B148" s="3" t="s">
        <v>118</v>
      </c>
      <c r="C148" s="1">
        <f>SUM(C149:C158)</f>
        <v>110</v>
      </c>
      <c r="D148" s="1">
        <f>SUM(D149:D158)</f>
        <v>110</v>
      </c>
      <c r="E148" s="38">
        <f t="shared" si="3"/>
        <v>100</v>
      </c>
    </row>
    <row r="149" spans="1:5" ht="12.75" hidden="1" outlineLevel="1">
      <c r="A149" s="39" t="s">
        <v>119</v>
      </c>
      <c r="B149" s="4" t="s">
        <v>120</v>
      </c>
      <c r="C149" s="2">
        <v>0</v>
      </c>
      <c r="D149" s="2">
        <v>0</v>
      </c>
      <c r="E149" s="40" t="e">
        <f t="shared" si="3"/>
        <v>#DIV/0!</v>
      </c>
    </row>
    <row r="150" spans="1:5" ht="12.75" hidden="1" outlineLevel="1">
      <c r="A150" s="39" t="s">
        <v>121</v>
      </c>
      <c r="B150" s="4" t="s">
        <v>122</v>
      </c>
      <c r="C150" s="2">
        <v>0</v>
      </c>
      <c r="D150" s="2">
        <v>0</v>
      </c>
      <c r="E150" s="40" t="e">
        <f t="shared" si="3"/>
        <v>#DIV/0!</v>
      </c>
    </row>
    <row r="151" spans="1:5" ht="18" customHeight="1" hidden="1" outlineLevel="1">
      <c r="A151" s="39" t="s">
        <v>123</v>
      </c>
      <c r="B151" s="4" t="s">
        <v>124</v>
      </c>
      <c r="C151" s="2">
        <v>0</v>
      </c>
      <c r="D151" s="2"/>
      <c r="E151" s="40" t="e">
        <f t="shared" si="3"/>
        <v>#DIV/0!</v>
      </c>
    </row>
    <row r="152" spans="1:5" ht="12.75" hidden="1" outlineLevel="1">
      <c r="A152" s="39" t="s">
        <v>125</v>
      </c>
      <c r="B152" s="4" t="s">
        <v>126</v>
      </c>
      <c r="C152" s="2">
        <v>0</v>
      </c>
      <c r="D152" s="2"/>
      <c r="E152" s="40" t="e">
        <f t="shared" si="3"/>
        <v>#DIV/0!</v>
      </c>
    </row>
    <row r="153" spans="1:5" ht="12.75" hidden="1" outlineLevel="1">
      <c r="A153" s="39" t="s">
        <v>127</v>
      </c>
      <c r="B153" s="4" t="s">
        <v>128</v>
      </c>
      <c r="C153" s="2">
        <v>0</v>
      </c>
      <c r="D153" s="2"/>
      <c r="E153" s="40" t="e">
        <f t="shared" si="3"/>
        <v>#DIV/0!</v>
      </c>
    </row>
    <row r="154" spans="1:5" ht="25.5" hidden="1" outlineLevel="1">
      <c r="A154" s="39" t="s">
        <v>129</v>
      </c>
      <c r="B154" s="4" t="s">
        <v>130</v>
      </c>
      <c r="C154" s="2">
        <v>0</v>
      </c>
      <c r="D154" s="2"/>
      <c r="E154" s="40" t="e">
        <f t="shared" si="3"/>
        <v>#DIV/0!</v>
      </c>
    </row>
    <row r="155" spans="1:5" s="11" customFormat="1" ht="12.75" hidden="1" outlineLevel="1">
      <c r="A155" s="39" t="s">
        <v>131</v>
      </c>
      <c r="B155" s="4" t="s">
        <v>132</v>
      </c>
      <c r="C155" s="2">
        <v>0</v>
      </c>
      <c r="D155" s="2"/>
      <c r="E155" s="40" t="e">
        <f t="shared" si="3"/>
        <v>#DIV/0!</v>
      </c>
    </row>
    <row r="156" spans="1:5" s="11" customFormat="1" ht="12.75" hidden="1" outlineLevel="1">
      <c r="A156" s="39" t="s">
        <v>133</v>
      </c>
      <c r="B156" s="4" t="s">
        <v>134</v>
      </c>
      <c r="C156" s="2">
        <v>0</v>
      </c>
      <c r="D156" s="2"/>
      <c r="E156" s="40" t="e">
        <f t="shared" si="3"/>
        <v>#DIV/0!</v>
      </c>
    </row>
    <row r="157" spans="1:5" s="11" customFormat="1" ht="25.5" hidden="1" outlineLevel="1">
      <c r="A157" s="39" t="s">
        <v>135</v>
      </c>
      <c r="B157" s="4" t="s">
        <v>136</v>
      </c>
      <c r="C157" s="2">
        <v>0</v>
      </c>
      <c r="D157" s="2"/>
      <c r="E157" s="40" t="e">
        <f t="shared" si="3"/>
        <v>#DIV/0!</v>
      </c>
    </row>
    <row r="158" spans="1:5" s="11" customFormat="1" ht="13.5" customHeight="1" outlineLevel="1">
      <c r="A158" s="39" t="s">
        <v>315</v>
      </c>
      <c r="B158" s="4" t="s">
        <v>136</v>
      </c>
      <c r="C158" s="2">
        <v>110</v>
      </c>
      <c r="D158" s="2">
        <v>110</v>
      </c>
      <c r="E158" s="40">
        <f t="shared" si="3"/>
        <v>100</v>
      </c>
    </row>
    <row r="159" spans="1:5" s="11" customFormat="1" ht="12.75">
      <c r="A159" s="37" t="s">
        <v>137</v>
      </c>
      <c r="B159" s="3" t="s">
        <v>138</v>
      </c>
      <c r="C159" s="1">
        <f>SUM(C160:C164)</f>
        <v>7893</v>
      </c>
      <c r="D159" s="1">
        <f>SUM(D160:D164)</f>
        <v>7893</v>
      </c>
      <c r="E159" s="38">
        <f t="shared" si="3"/>
        <v>100</v>
      </c>
    </row>
    <row r="160" spans="1:5" s="11" customFormat="1" ht="12.75" outlineLevel="1">
      <c r="A160" s="39" t="s">
        <v>139</v>
      </c>
      <c r="B160" s="4" t="s">
        <v>140</v>
      </c>
      <c r="C160" s="2">
        <v>1648</v>
      </c>
      <c r="D160" s="2">
        <v>1648</v>
      </c>
      <c r="E160" s="40">
        <f t="shared" si="3"/>
        <v>100</v>
      </c>
    </row>
    <row r="161" spans="1:5" s="11" customFormat="1" ht="12.75" hidden="1" outlineLevel="1">
      <c r="A161" s="39" t="s">
        <v>141</v>
      </c>
      <c r="B161" s="4" t="s">
        <v>142</v>
      </c>
      <c r="C161" s="2">
        <v>0</v>
      </c>
      <c r="D161" s="2"/>
      <c r="E161" s="40" t="e">
        <f t="shared" si="3"/>
        <v>#DIV/0!</v>
      </c>
    </row>
    <row r="162" spans="1:5" s="11" customFormat="1" ht="12.75" outlineLevel="1">
      <c r="A162" s="39" t="s">
        <v>143</v>
      </c>
      <c r="B162" s="4" t="s">
        <v>144</v>
      </c>
      <c r="C162" s="2">
        <v>4719</v>
      </c>
      <c r="D162" s="2">
        <v>4719</v>
      </c>
      <c r="E162" s="40">
        <f t="shared" si="3"/>
        <v>100</v>
      </c>
    </row>
    <row r="163" spans="1:5" s="11" customFormat="1" ht="12.75" outlineLevel="1">
      <c r="A163" s="39" t="s">
        <v>145</v>
      </c>
      <c r="B163" s="4" t="s">
        <v>146</v>
      </c>
      <c r="C163" s="2">
        <v>898</v>
      </c>
      <c r="D163" s="2">
        <v>898</v>
      </c>
      <c r="E163" s="40">
        <f t="shared" si="3"/>
        <v>100</v>
      </c>
    </row>
    <row r="164" spans="1:5" s="11" customFormat="1" ht="12.75" outlineLevel="1">
      <c r="A164" s="39" t="s">
        <v>147</v>
      </c>
      <c r="B164" s="4" t="s">
        <v>148</v>
      </c>
      <c r="C164" s="2">
        <v>628</v>
      </c>
      <c r="D164" s="2">
        <v>628</v>
      </c>
      <c r="E164" s="40">
        <f t="shared" si="3"/>
        <v>100</v>
      </c>
    </row>
    <row r="165" spans="1:5" s="11" customFormat="1" ht="16.5" customHeight="1" collapsed="1">
      <c r="A165" s="37" t="s">
        <v>325</v>
      </c>
      <c r="B165" s="3" t="s">
        <v>149</v>
      </c>
      <c r="C165" s="1">
        <f>C166+C167+C168+C169+C170</f>
        <v>300</v>
      </c>
      <c r="D165" s="1">
        <f>D166+D167+D168+D169+D170</f>
        <v>300</v>
      </c>
      <c r="E165" s="38">
        <f aca="true" t="shared" si="4" ref="E165:E182">D165/C165*100</f>
        <v>100</v>
      </c>
    </row>
    <row r="166" spans="1:5" s="11" customFormat="1" ht="25.5" hidden="1" outlineLevel="1">
      <c r="A166" s="39" t="s">
        <v>3</v>
      </c>
      <c r="B166" s="4" t="s">
        <v>150</v>
      </c>
      <c r="C166" s="2"/>
      <c r="D166" s="2"/>
      <c r="E166" s="38" t="e">
        <f t="shared" si="4"/>
        <v>#DIV/0!</v>
      </c>
    </row>
    <row r="167" spans="1:5" s="11" customFormat="1" ht="30" customHeight="1" hidden="1" outlineLevel="1">
      <c r="A167" s="39" t="s">
        <v>2</v>
      </c>
      <c r="B167" s="4" t="s">
        <v>151</v>
      </c>
      <c r="C167" s="2">
        <v>0</v>
      </c>
      <c r="D167" s="2"/>
      <c r="E167" s="38" t="e">
        <f t="shared" si="4"/>
        <v>#DIV/0!</v>
      </c>
    </row>
    <row r="168" spans="1:5" s="11" customFormat="1" ht="25.5" hidden="1" outlineLevel="1">
      <c r="A168" s="39" t="s">
        <v>0</v>
      </c>
      <c r="B168" s="4" t="s">
        <v>152</v>
      </c>
      <c r="C168" s="2">
        <v>0</v>
      </c>
      <c r="D168" s="2"/>
      <c r="E168" s="38" t="e">
        <f t="shared" si="4"/>
        <v>#DIV/0!</v>
      </c>
    </row>
    <row r="169" spans="1:5" s="11" customFormat="1" ht="12.75" hidden="1">
      <c r="A169" s="39" t="s">
        <v>1</v>
      </c>
      <c r="B169" s="4" t="s">
        <v>153</v>
      </c>
      <c r="C169" s="2">
        <v>0</v>
      </c>
      <c r="D169" s="2"/>
      <c r="E169" s="38" t="e">
        <f t="shared" si="4"/>
        <v>#DIV/0!</v>
      </c>
    </row>
    <row r="170" spans="1:5" s="11" customFormat="1" ht="12.75">
      <c r="A170" s="39" t="s">
        <v>326</v>
      </c>
      <c r="B170" s="4" t="s">
        <v>154</v>
      </c>
      <c r="C170" s="2">
        <v>300</v>
      </c>
      <c r="D170" s="2">
        <v>300</v>
      </c>
      <c r="E170" s="38">
        <f t="shared" si="4"/>
        <v>100</v>
      </c>
    </row>
    <row r="171" spans="1:5" s="11" customFormat="1" ht="12.75">
      <c r="A171" s="37" t="s">
        <v>316</v>
      </c>
      <c r="B171" s="3" t="s">
        <v>317</v>
      </c>
      <c r="C171" s="1">
        <f>SUM(C172)</f>
        <v>1452</v>
      </c>
      <c r="D171" s="1">
        <f>SUM(D172)</f>
        <v>1452</v>
      </c>
      <c r="E171" s="38">
        <f t="shared" si="4"/>
        <v>100</v>
      </c>
    </row>
    <row r="172" spans="1:5" s="11" customFormat="1" ht="12.75">
      <c r="A172" s="39" t="s">
        <v>114</v>
      </c>
      <c r="B172" s="4" t="s">
        <v>318</v>
      </c>
      <c r="C172" s="2">
        <v>1452</v>
      </c>
      <c r="D172" s="2">
        <v>1452</v>
      </c>
      <c r="E172" s="38">
        <f>D172/C172*100</f>
        <v>100</v>
      </c>
    </row>
    <row r="173" spans="1:5" s="11" customFormat="1" ht="25.5">
      <c r="A173" s="37" t="s">
        <v>349</v>
      </c>
      <c r="B173" s="3" t="s">
        <v>351</v>
      </c>
      <c r="C173" s="1">
        <f>C174</f>
        <v>204</v>
      </c>
      <c r="D173" s="1">
        <f>D174</f>
        <v>204</v>
      </c>
      <c r="E173" s="38"/>
    </row>
    <row r="174" spans="1:5" s="11" customFormat="1" ht="12.75">
      <c r="A174" s="39" t="s">
        <v>350</v>
      </c>
      <c r="B174" s="4" t="s">
        <v>352</v>
      </c>
      <c r="C174" s="2">
        <v>204</v>
      </c>
      <c r="D174" s="2">
        <v>204</v>
      </c>
      <c r="E174" s="38"/>
    </row>
    <row r="175" spans="1:5" s="11" customFormat="1" ht="40.5" customHeight="1">
      <c r="A175" s="37" t="s">
        <v>319</v>
      </c>
      <c r="B175" s="3" t="s">
        <v>320</v>
      </c>
      <c r="C175" s="1">
        <f>SUM(C176+C177)</f>
        <v>11163</v>
      </c>
      <c r="D175" s="1">
        <f>SUM(D176+D177)</f>
        <v>11163</v>
      </c>
      <c r="E175" s="38">
        <f t="shared" si="4"/>
        <v>100</v>
      </c>
    </row>
    <row r="176" spans="1:5" s="11" customFormat="1" ht="25.5">
      <c r="A176" s="39" t="s">
        <v>323</v>
      </c>
      <c r="B176" s="4" t="s">
        <v>321</v>
      </c>
      <c r="C176" s="2">
        <v>5500</v>
      </c>
      <c r="D176" s="2">
        <v>5500</v>
      </c>
      <c r="E176" s="38">
        <f t="shared" si="4"/>
        <v>100</v>
      </c>
    </row>
    <row r="177" spans="1:5" s="11" customFormat="1" ht="25.5">
      <c r="A177" s="39" t="s">
        <v>324</v>
      </c>
      <c r="B177" s="4" t="s">
        <v>322</v>
      </c>
      <c r="C177" s="2">
        <v>5663</v>
      </c>
      <c r="D177" s="2">
        <v>5663</v>
      </c>
      <c r="E177" s="38">
        <f t="shared" si="4"/>
        <v>100</v>
      </c>
    </row>
    <row r="178" spans="1:5" s="11" customFormat="1" ht="12.75" hidden="1">
      <c r="A178" s="39"/>
      <c r="B178" s="4"/>
      <c r="C178" s="2"/>
      <c r="D178" s="2"/>
      <c r="E178" s="40"/>
    </row>
    <row r="179" spans="1:5" s="11" customFormat="1" ht="12.75" hidden="1">
      <c r="A179" s="39"/>
      <c r="B179" s="4"/>
      <c r="C179" s="2"/>
      <c r="D179" s="2"/>
      <c r="E179" s="40"/>
    </row>
    <row r="180" spans="1:5" s="11" customFormat="1" ht="12.75" hidden="1">
      <c r="A180" s="39"/>
      <c r="B180" s="4"/>
      <c r="C180" s="2"/>
      <c r="D180" s="2"/>
      <c r="E180" s="40"/>
    </row>
    <row r="181" spans="1:5" s="11" customFormat="1" ht="12.75" hidden="1">
      <c r="A181" s="39"/>
      <c r="B181" s="4"/>
      <c r="C181" s="2"/>
      <c r="D181" s="2"/>
      <c r="E181" s="40"/>
    </row>
    <row r="182" spans="1:5" s="11" customFormat="1" ht="12.75">
      <c r="A182" s="37" t="s">
        <v>155</v>
      </c>
      <c r="B182" s="3"/>
      <c r="C182" s="1">
        <f>C165+C159+C148+C144+C135+C131+C127+C117+C111+C109+C99+C171+C175+C173</f>
        <v>349461</v>
      </c>
      <c r="D182" s="1">
        <f>D165+D159+D148+D144+D135+D131+D127+D117+D111+D109+D99+D171+D175+D173</f>
        <v>345286</v>
      </c>
      <c r="E182" s="38">
        <f t="shared" si="4"/>
        <v>98.80530302379951</v>
      </c>
    </row>
    <row r="183" spans="1:5" s="11" customFormat="1" ht="12.75">
      <c r="A183" s="37" t="s">
        <v>156</v>
      </c>
      <c r="B183" s="4"/>
      <c r="C183" s="1">
        <f>C96-C182</f>
        <v>-10443</v>
      </c>
      <c r="D183" s="1">
        <f>D96-D182</f>
        <v>-6178</v>
      </c>
      <c r="E183" s="41"/>
    </row>
    <row r="184" spans="1:6" ht="12.75">
      <c r="A184" s="42" t="s">
        <v>157</v>
      </c>
      <c r="B184" s="5" t="s">
        <v>158</v>
      </c>
      <c r="C184" s="1">
        <v>10443</v>
      </c>
      <c r="D184" s="1">
        <v>10353</v>
      </c>
      <c r="E184" s="38"/>
      <c r="F184" s="12"/>
    </row>
    <row r="185" spans="1:5" s="11" customFormat="1" ht="12.75">
      <c r="A185" s="42" t="s">
        <v>159</v>
      </c>
      <c r="B185" s="7" t="s">
        <v>160</v>
      </c>
      <c r="C185" s="1">
        <f>C186</f>
        <v>0</v>
      </c>
      <c r="D185" s="1">
        <f>D186</f>
        <v>0</v>
      </c>
      <c r="E185" s="38"/>
    </row>
    <row r="186" spans="1:5" ht="25.5" hidden="1">
      <c r="A186" s="43" t="s">
        <v>161</v>
      </c>
      <c r="B186" s="6" t="s">
        <v>162</v>
      </c>
      <c r="C186" s="2">
        <v>0</v>
      </c>
      <c r="D186" s="2">
        <v>0</v>
      </c>
      <c r="E186" s="40"/>
    </row>
    <row r="187" spans="1:5" ht="25.5" hidden="1">
      <c r="A187" s="43" t="s">
        <v>163</v>
      </c>
      <c r="B187" s="6" t="s">
        <v>164</v>
      </c>
      <c r="C187" s="2">
        <v>0</v>
      </c>
      <c r="D187" s="2">
        <v>0</v>
      </c>
      <c r="E187" s="40"/>
    </row>
    <row r="188" spans="1:5" s="11" customFormat="1" ht="25.5">
      <c r="A188" s="44" t="s">
        <v>353</v>
      </c>
      <c r="B188" s="7" t="s">
        <v>373</v>
      </c>
      <c r="C188" s="1">
        <v>4402</v>
      </c>
      <c r="D188" s="1">
        <v>137</v>
      </c>
      <c r="E188" s="38">
        <f>D188/C188*100</f>
        <v>3.112221717401181</v>
      </c>
    </row>
    <row r="189" spans="1:5" s="11" customFormat="1" ht="38.25">
      <c r="A189" s="43" t="s">
        <v>354</v>
      </c>
      <c r="B189" s="50" t="s">
        <v>357</v>
      </c>
      <c r="C189" s="1">
        <v>5646</v>
      </c>
      <c r="D189" s="1">
        <v>1381</v>
      </c>
      <c r="E189" s="38"/>
    </row>
    <row r="190" spans="1:5" s="11" customFormat="1" ht="38.25">
      <c r="A190" s="43" t="s">
        <v>355</v>
      </c>
      <c r="B190" s="50" t="s">
        <v>356</v>
      </c>
      <c r="C190" s="1">
        <v>5646</v>
      </c>
      <c r="D190" s="1">
        <v>1381</v>
      </c>
      <c r="E190" s="38"/>
    </row>
    <row r="191" spans="1:5" ht="38.25">
      <c r="A191" s="43" t="s">
        <v>165</v>
      </c>
      <c r="B191" s="51" t="s">
        <v>358</v>
      </c>
      <c r="C191" s="2">
        <v>-1244</v>
      </c>
      <c r="D191" s="2">
        <v>-1244</v>
      </c>
      <c r="E191" s="40">
        <f>D191/C191*100</f>
        <v>100</v>
      </c>
    </row>
    <row r="192" spans="1:5" ht="38.25">
      <c r="A192" s="43" t="s">
        <v>166</v>
      </c>
      <c r="B192" s="51" t="s">
        <v>359</v>
      </c>
      <c r="C192" s="2">
        <v>-1244</v>
      </c>
      <c r="D192" s="52">
        <v>-1244</v>
      </c>
      <c r="E192" s="40">
        <f>D192/C192*100</f>
        <v>100</v>
      </c>
    </row>
    <row r="193" spans="1:5" s="11" customFormat="1" ht="12.75">
      <c r="A193" s="42" t="s">
        <v>167</v>
      </c>
      <c r="B193" s="7" t="s">
        <v>168</v>
      </c>
      <c r="C193" s="1">
        <f>C198+C194</f>
        <v>6041</v>
      </c>
      <c r="D193" s="1">
        <f>D198+D194</f>
        <v>6041</v>
      </c>
      <c r="E193" s="38"/>
    </row>
    <row r="194" spans="1:5" ht="12.75">
      <c r="A194" s="43" t="s">
        <v>169</v>
      </c>
      <c r="B194" s="6" t="s">
        <v>170</v>
      </c>
      <c r="C194" s="2">
        <f>C195</f>
        <v>-344664</v>
      </c>
      <c r="D194" s="2">
        <f aca="true" t="shared" si="5" ref="C194:D196">D195</f>
        <v>-340489</v>
      </c>
      <c r="E194" s="40"/>
    </row>
    <row r="195" spans="1:5" ht="12.75">
      <c r="A195" s="43" t="s">
        <v>171</v>
      </c>
      <c r="B195" s="6" t="s">
        <v>172</v>
      </c>
      <c r="C195" s="2">
        <f>C196</f>
        <v>-344664</v>
      </c>
      <c r="D195" s="2">
        <f t="shared" si="5"/>
        <v>-340489</v>
      </c>
      <c r="E195" s="40"/>
    </row>
    <row r="196" spans="1:5" ht="12.75">
      <c r="A196" s="43" t="s">
        <v>173</v>
      </c>
      <c r="B196" s="6" t="s">
        <v>174</v>
      </c>
      <c r="C196" s="2">
        <f t="shared" si="5"/>
        <v>-344664</v>
      </c>
      <c r="D196" s="2">
        <f t="shared" si="5"/>
        <v>-340489</v>
      </c>
      <c r="E196" s="40"/>
    </row>
    <row r="197" spans="1:5" ht="25.5">
      <c r="A197" s="43" t="s">
        <v>175</v>
      </c>
      <c r="B197" s="6" t="s">
        <v>176</v>
      </c>
      <c r="C197" s="2">
        <v>-344664</v>
      </c>
      <c r="D197" s="2">
        <v>-340489</v>
      </c>
      <c r="E197" s="40"/>
    </row>
    <row r="198" spans="1:5" s="11" customFormat="1" ht="12.75">
      <c r="A198" s="42" t="s">
        <v>177</v>
      </c>
      <c r="B198" s="7" t="s">
        <v>178</v>
      </c>
      <c r="C198" s="1">
        <f aca="true" t="shared" si="6" ref="C198:D200">C199</f>
        <v>350705</v>
      </c>
      <c r="D198" s="1">
        <f t="shared" si="6"/>
        <v>346530</v>
      </c>
      <c r="E198" s="38"/>
    </row>
    <row r="199" spans="1:5" ht="12.75">
      <c r="A199" s="43" t="s">
        <v>179</v>
      </c>
      <c r="B199" s="6" t="s">
        <v>180</v>
      </c>
      <c r="C199" s="2">
        <f t="shared" si="6"/>
        <v>350705</v>
      </c>
      <c r="D199" s="2">
        <f t="shared" si="6"/>
        <v>346530</v>
      </c>
      <c r="E199" s="40"/>
    </row>
    <row r="200" spans="1:5" ht="12.75">
      <c r="A200" s="43" t="s">
        <v>181</v>
      </c>
      <c r="B200" s="6" t="s">
        <v>182</v>
      </c>
      <c r="C200" s="2">
        <f t="shared" si="6"/>
        <v>350705</v>
      </c>
      <c r="D200" s="2">
        <f t="shared" si="6"/>
        <v>346530</v>
      </c>
      <c r="E200" s="40"/>
    </row>
    <row r="201" spans="1:5" ht="26.25" thickBot="1">
      <c r="A201" s="45" t="s">
        <v>183</v>
      </c>
      <c r="B201" s="46" t="s">
        <v>184</v>
      </c>
      <c r="C201" s="47">
        <v>350705</v>
      </c>
      <c r="D201" s="47">
        <v>346530</v>
      </c>
      <c r="E201" s="48"/>
    </row>
    <row r="202" ht="12.75">
      <c r="A202" s="9"/>
    </row>
    <row r="203" ht="12.75">
      <c r="A203" s="9"/>
    </row>
    <row r="204" ht="12.75">
      <c r="A204" s="13"/>
    </row>
    <row r="205" spans="1:4" ht="12.75">
      <c r="A205" s="8" t="s">
        <v>346</v>
      </c>
      <c r="D205" s="25" t="s">
        <v>312</v>
      </c>
    </row>
  </sheetData>
  <sheetProtection/>
  <mergeCells count="2">
    <mergeCell ref="A1:E1"/>
    <mergeCell ref="A2:D2"/>
  </mergeCells>
  <printOptions/>
  <pageMargins left="0.8661417322834646" right="0.15748031496062992" top="0" bottom="0" header="0" footer="0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Sisolytina_EV</cp:lastModifiedBy>
  <cp:lastPrinted>2012-10-31T01:57:36Z</cp:lastPrinted>
  <dcterms:created xsi:type="dcterms:W3CDTF">2004-09-01T05:21:12Z</dcterms:created>
  <dcterms:modified xsi:type="dcterms:W3CDTF">2013-11-06T04:03:40Z</dcterms:modified>
  <cp:category/>
  <cp:version/>
  <cp:contentType/>
  <cp:contentStatus/>
</cp:coreProperties>
</file>